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RENDA 2021-2024\CUENTA PUBLICA 2022\IV TRIMESTRE 2022\"/>
    </mc:Choice>
  </mc:AlternateContent>
  <bookViews>
    <workbookView xWindow="0" yWindow="0" windowWidth="23040" windowHeight="952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114" i="62" l="1"/>
  <c r="D114" i="62"/>
  <c r="D111" i="62"/>
  <c r="C111" i="62"/>
  <c r="C110" i="62" s="1"/>
  <c r="D110" i="62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63" i="62" l="1"/>
  <c r="C48" i="62" s="1"/>
  <c r="C126" i="62" s="1"/>
  <c r="C98" i="60"/>
  <c r="C58" i="60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s="1"/>
  <c r="C39" i="64" l="1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5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<sst xmlns="http://schemas.openxmlformats.org/spreadsheetml/2006/main" count="951" uniqueCount="674">
  <si>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</si>
  <si>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</si>
  <si>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</si>
  <si>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</si>
  <si>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</si>
  <si>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</si>
  <si>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</si>
  <si>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</si>
  <si>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</si>
  <si>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</si>
  <si>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</si>
  <si>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</si>
  <si>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</si>
  <si>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</si>
  <si>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</si>
  <si>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</si>
  <si>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</si>
  <si>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</si>
  <si>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</si>
  <si>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</si>
  <si>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</si>
  <si>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</si>
  <si>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</si>
  <si>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</si>
  <si>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</si>
  <si>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</si>
  <si>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</si>
  <si>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</si>
  <si>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</si>
  <si>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</si>
  <si>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</si>
  <si>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</si>
  <si>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</si>
  <si>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</si>
  <si>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</si>
  <si>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</si>
  <si>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</si>
  <si>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</si>
  <si>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</si>
  <si>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</si>
  <si>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</si>
  <si>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</si>
  <si>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</si>
  <si>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</si>
  <si>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</si>
  <si>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</si>
  <si>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</si>
  <si>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</si>
  <si>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</si>
  <si>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</si>
  <si>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</si>
  <si>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</si>
  <si>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</si>
  <si>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</si>
  <si>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</si>
  <si>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</si>
  <si>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</si>
  <si>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</si>
  <si>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</si>
  <si>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</si>
  <si>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</si>
  <si>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</si>
  <si>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</si>
  <si>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</si>
  <si>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</si>
  <si>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</si>
  <si>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</si>
  <si>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</si>
  <si>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</si>
  <si>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</si>
  <si>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</si>
  <si>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</si>
  <si>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</si>
  <si>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</si>
  <si>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</si>
  <si>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</si>
  <si>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</si>
  <si>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</si>
  <si>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</si>
  <si>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</si>
  <si>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</si>
  <si>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</si>
  <si>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</si>
  <si>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</si>
  <si>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</si>
  <si>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</si>
  <si>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</si>
  <si>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</si>
  <si>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</si>
  <si>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</si>
  <si>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</si>
  <si>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</si>
  <si>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</si>
  <si>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</si>
  <si>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</si>
  <si>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</si>
  <si>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</si>
  <si>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</si>
  <si>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</si>
  <si>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</si>
  <si>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</si>
  <si>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</si>
  <si>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</si>
  <si>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</si>
  <si>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</si>
  <si>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</si>
  <si>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</si>
  <si>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</si>
  <si>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</si>
  <si>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</si>
  <si>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</si>
  <si>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</si>
  <si>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</si>
  <si>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</si>
  <si>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</si>
  <si>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</si>
  <si>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</si>
  <si>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</si>
  <si>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</si>
  <si>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</si>
  <si>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</si>
  <si>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</si>
  <si>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</si>
  <si>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</si>
  <si>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</si>
  <si>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</si>
  <si>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</si>
  <si>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</si>
  <si>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</si>
  <si>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</si>
  <si>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</si>
  <si>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</si>
  <si>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</si>
  <si>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</si>
  <si>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</si>
  <si>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</si>
  <si>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</si>
  <si>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</si>
  <si>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</si>
  <si>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</si>
  <si>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</si>
  <si>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</si>
  <si>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</si>
  <si>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</si>
  <si>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</si>
  <si>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</si>
  <si>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</si>
  <si>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</si>
  <si>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</si>
  <si>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</si>
  <si>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</si>
  <si>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</si>
  <si>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</si>
  <si>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</si>
  <si>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</si>
  <si>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</si>
  <si>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</si>
  <si>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</si>
  <si>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</si>
  <si>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</si>
  <si>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</si>
  <si>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</si>
  <si>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</si>
  <si>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</si>
  <si>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</si>
  <si>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</si>
  <si>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</si>
  <si>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</si>
  <si>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</si>
  <si>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</si>
  <si>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</si>
  <si>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</si>
  <si>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</si>
  <si>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</si>
  <si>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</si>
  <si>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</si>
  <si>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</si>
  <si>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</si>
  <si>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</si>
  <si>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</si>
  <si>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</si>
  <si>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</si>
  <si>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</si>
  <si>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</si>
  <si>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</si>
  <si>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</si>
  <si>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</si>
  <si>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</si>
  <si>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</si>
  <si>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</si>
  <si>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</si>
  <si>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</si>
  <si>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</si>
  <si>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</si>
  <si>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</si>
  <si>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</si>
  <si>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</si>
  <si>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</si>
  <si>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</si>
  <si>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</si>
  <si>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</si>
  <si>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</si>
  <si>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</si>
  <si>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</si>
  <si>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</si>
  <si>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</si>
  <si>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</si>
  <si>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</si>
  <si>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</si>
  <si>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</si>
  <si>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</si>
  <si>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</si>
  <si>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</si>
  <si>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</si>
  <si>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</si>
  <si>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</si>
  <si>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</si>
  <si>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</si>
  <si>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</si>
  <si>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</si>
  <si>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</si>
  <si>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</si>
  <si>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</si>
  <si>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</si>
  <si>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</si>
  <si>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</si>
  <si>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</si>
  <si>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</si>
  <si>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</si>
  <si>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</si>
  <si>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</si>
  <si>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</si>
  <si>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</si>
  <si>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</si>
  <si>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</si>
  <si>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</si>
  <si>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</si>
  <si>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</si>
  <si>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</si>
  <si>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</si>
  <si>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</si>
  <si>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</si>
  <si>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</si>
  <si>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</si>
  <si>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</si>
  <si>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</si>
  <si>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</si>
  <si>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</si>
  <si>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</si>
  <si>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</si>
  <si>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</si>
  <si>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</si>
  <si>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</si>
  <si>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</si>
  <si>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</si>
  <si>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</si>
  <si>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</si>
  <si>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</si>
  <si>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</si>
  <si>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</si>
  <si>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</si>
  <si>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</si>
  <si>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</si>
  <si>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</si>
  <si>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</si>
  <si>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</si>
  <si>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</si>
  <si>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</si>
  <si>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</si>
  <si>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</si>
  <si>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</si>
  <si>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</si>
  <si>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</si>
  <si>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</si>
  <si>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</si>
  <si>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</si>
  <si>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</si>
  <si>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</si>
  <si>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</si>
  <si>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</si>
  <si>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</si>
  <si>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</si>
  <si>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</si>
  <si>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</si>
  <si>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</si>
  <si>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</si>
  <si>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</si>
  <si>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</si>
  <si>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</si>
  <si>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</si>
  <si>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</si>
  <si>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</si>
  <si>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</si>
  <si>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</si>
  <si>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</si>
  <si>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</si>
  <si>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</si>
  <si>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</si>
  <si>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</si>
  <si>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</si>
  <si>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</si>
  <si>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</si>
  <si>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</si>
  <si>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</si>
  <si>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</si>
  <si>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</si>
  <si>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</si>
  <si>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</si>
  <si>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</si>
  <si>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</si>
  <si>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</si>
  <si>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</si>
  <si>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</si>
  <si>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</si>
  <si>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</si>
  <si>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</si>
  <si>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</si>
  <si>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</si>
  <si>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</si>
  <si>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</si>
  <si>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</si>
  <si>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</si>
  <si>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</si>
  <si>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</si>
  <si>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</si>
  <si>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</si>
  <si>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</si>
  <si>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</si>
  <si>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</si>
  <si>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</si>
  <si>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</si>
  <si>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</si>
  <si>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</si>
  <si>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</si>
  <si>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</si>
  <si>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</si>
  <si>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</si>
  <si>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</si>
  <si>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</si>
  <si>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</si>
  <si>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</si>
  <si>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</si>
  <si>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</si>
  <si>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</si>
  <si>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</si>
  <si>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</si>
  <si>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</si>
  <si>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</si>
  <si>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</si>
  <si>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</si>
  <si>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</si>
  <si>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</si>
  <si>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</si>
  <si>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</si>
  <si>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</si>
  <si>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</si>
  <si>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</si>
  <si>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</si>
  <si>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</si>
  <si>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</si>
  <si>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</si>
  <si>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</si>
  <si>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</si>
  <si>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</si>
  <si>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</si>
  <si>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</si>
  <si>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</si>
  <si>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</si>
  <si>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</si>
  <si>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</si>
  <si>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</si>
  <si>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</si>
  <si>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</si>
  <si>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</si>
  <si>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</si>
  <si>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</si>
  <si>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</si>
  <si>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</si>
  <si>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</si>
  <si>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</si>
  <si>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</si>
  <si>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</si>
  <si>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</si>
  <si>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</si>
  <si>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</si>
  <si>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</si>
  <si>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</si>
  <si>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</si>
  <si>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</si>
  <si>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</si>
  <si>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</si>
  <si>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</si>
  <si>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</si>
  <si>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</si>
  <si>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</si>
  <si>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</si>
  <si>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</si>
  <si>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</si>
  <si>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</si>
  <si>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</si>
  <si>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</si>
  <si>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</si>
  <si>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</si>
  <si>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</si>
  <si>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</si>
  <si>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</si>
  <si>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</si>
  <si>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</si>
  <si>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</si>
  <si>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</si>
  <si>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</si>
  <si>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</si>
  <si>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</si>
  <si>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</si>
  <si>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</si>
  <si>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</si>
  <si>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</si>
  <si>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</si>
  <si>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</si>
  <si>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</si>
  <si>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</si>
  <si>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</si>
  <si>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</si>
  <si>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</si>
  <si>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</si>
  <si>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</si>
  <si>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</si>
  <si>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</si>
  <si>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</si>
  <si>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</si>
  <si>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</si>
  <si>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</si>
  <si>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</si>
  <si>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</si>
  <si>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</si>
  <si>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</si>
  <si>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</si>
  <si>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</si>
  <si>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</si>
  <si>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</si>
  <si>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</si>
  <si>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</si>
  <si>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</si>
  <si>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</si>
  <si>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</si>
  <si>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</si>
  <si>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</si>
  <si>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</si>
  <si>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</si>
  <si>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</si>
  <si>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</si>
  <si>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</si>
  <si>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</si>
  <si>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</si>
  <si>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</si>
  <si>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</si>
  <si>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</si>
  <si>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</si>
  <si>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</si>
  <si>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</si>
  <si>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</si>
  <si>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</si>
  <si>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</si>
  <si>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</si>
  <si>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</si>
  <si>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</si>
  <si>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</si>
  <si>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</si>
  <si>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</si>
  <si>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</si>
  <si>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</si>
  <si>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</si>
  <si>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</si>
  <si>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</si>
  <si>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</si>
  <si>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</si>
  <si>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</si>
  <si>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</si>
  <si>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</si>
  <si>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</si>
  <si>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</si>
  <si>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</si>
  <si>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</si>
  <si>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</si>
  <si>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</si>
  <si>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</si>
  <si>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</si>
  <si>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</si>
  <si>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</si>
  <si>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</si>
  <si>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</si>
  <si>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</si>
  <si>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</si>
  <si>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</si>
  <si>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</si>
  <si>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</si>
  <si>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</si>
  <si>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</si>
  <si>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</si>
  <si>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</si>
  <si>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</si>
  <si>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</si>
  <si>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</si>
  <si>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</si>
  <si>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</si>
  <si>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</si>
  <si>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</si>
  <si>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</si>
  <si>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</si>
  <si>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</si>
  <si>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</si>
  <si>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</si>
  <si>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</si>
  <si>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</si>
  <si>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</si>
  <si>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</si>
  <si>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</si>
  <si>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</si>
  <si>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</si>
  <si>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</si>
  <si>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</si>
  <si>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</si>
  <si>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</si>
  <si>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</si>
  <si>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</si>
  <si>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</si>
  <si>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</si>
  <si>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</si>
  <si>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</si>
  <si>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</si>
  <si>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</si>
  <si>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</si>
  <si>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</si>
  <si>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</si>
  <si>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</si>
  <si>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</si>
  <si>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</si>
  <si>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</si>
  <si>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</si>
  <si>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</si>
  <si>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</si>
  <si>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</si>
  <si>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</si>
  <si>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</si>
  <si>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</si>
  <si>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</si>
  <si>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</si>
  <si>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</si>
  <si>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</si>
  <si>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</si>
  <si>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</si>
  <si>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</si>
  <si>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</si>
  <si>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</si>
  <si>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</si>
  <si>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</si>
  <si>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</si>
  <si>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</si>
  <si>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</si>
  <si>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</si>
  <si>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</si>
  <si>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</si>
  <si>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</si>
  <si>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</si>
  <si>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</si>
  <si>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</si>
  <si>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</si>
  <si>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</si>
  <si>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</si>
  <si>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</si>
  <si>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</si>
  <si>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</si>
  <si>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</si>
  <si>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</si>
  <si>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</si>
  <si>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</si>
  <si>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</si>
  <si>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</si>
  <si>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</si>
  <si>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</si>
  <si>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</si>
  <si>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</si>
  <si>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</si>
  <si>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</si>
  <si>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</si>
  <si>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</si>
  <si>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</si>
  <si>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</si>
  <si>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</si>
  <si>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</si>
  <si>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</si>
  <si>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</si>
  <si>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</si>
  <si>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</si>
  <si>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</si>
  <si>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</si>
  <si>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</si>
  <si>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</si>
  <si>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</si>
  <si>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</si>
  <si>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</si>
  <si>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</si>
  <si>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</si>
  <si>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</si>
  <si>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</si>
  <si>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</si>
  <si>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</si>
  <si>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</si>
  <si>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</si>
  <si>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</si>
  <si>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</si>
  <si>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</si>
  <si>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</si>
  <si>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</si>
  <si>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</si>
  <si>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</si>
  <si>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</si>
  <si>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</si>
  <si>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</si>
  <si>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</si>
  <si>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</si>
  <si>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</si>
  <si>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</si>
  <si>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</si>
  <si>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</si>
  <si>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</si>
  <si>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</si>
  <si>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</si>
  <si>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</si>
  <si>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</si>
  <si>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</si>
  <si>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</si>
  <si>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</si>
  <si>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</si>
  <si>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</si>
  <si>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</si>
  <si>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</si>
  <si>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</si>
  <si>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</si>
  <si>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</si>
  <si>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</si>
  <si>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</si>
  <si>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</si>
  <si>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</si>
  <si>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</si>
  <si>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</si>
  <si>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</si>
  <si>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</si>
  <si>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</si>
  <si>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</si>
  <si>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</si>
  <si>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</si>
  <si>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</si>
  <si>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</si>
  <si>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</si>
  <si>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</si>
  <si>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</si>
  <si>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</si>
  <si>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</si>
  <si>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</si>
  <si>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</si>
  <si>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</si>
  <si>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</si>
  <si>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</si>
  <si>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</si>
  <si>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</si>
  <si>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</si>
  <si>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</si>
  <si>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</si>
  <si>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</si>
  <si>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</si>
  <si>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</si>
  <si>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Municipio de Romita, Gto.</t>
  </si>
  <si>
    <t>Correspondiente del 1 de Enero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</si>
</sst>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6</xdr:col>
      <xdr:colOff>293657</xdr:colOff>
      <xdr:row>51</xdr:row>
      <xdr:rowOff>38100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581FFE86-AB90-4F63-B99E-7197850AA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7010400"/>
          <a:ext cx="8323232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1</xdr:col>
      <xdr:colOff>325935</xdr:colOff>
      <xdr:row>3</xdr:row>
      <xdr:rowOff>181514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CEB6203F-E9BE-4228-AED8-C526DD199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675"/>
          <a:ext cx="1307010" cy="829214"/>
        </a:xfrm>
        <a:prstGeom prst="rect">
          <a:avLst/>
        </a:prstGeom>
      </xdr:spPr>
    </xdr:pic>
    <xdr:clientData/>
  </xdr:twoCellAnchor>
  <xdr:twoCellAnchor editAs="oneCell">
    <xdr:from>
      <xdr:col>1</xdr:col>
      <xdr:colOff>3886200</xdr:colOff>
      <xdr:row>0</xdr:row>
      <xdr:rowOff>28575</xdr:rowOff>
    </xdr:from>
    <xdr:to>
      <xdr:col>2</xdr:col>
      <xdr:colOff>108486</xdr:colOff>
      <xdr:row>3</xdr:row>
      <xdr:rowOff>171450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F27DAE17-0379-4BAA-9C39-E1A3B8568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67275" y="28575"/>
          <a:ext cx="1146711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134786</xdr:colOff>
      <xdr:row>0</xdr:row>
      <xdr:rowOff>0</xdr:rowOff>
    </xdr:from>
    <xdr:to>
      <xdr:col>1</xdr:col>
      <xdr:colOff>898584</xdr:colOff>
      <xdr:row>2</xdr:row>
      <xdr:rowOff>224646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EB6203F-E9BE-4228-AED8-C526DD199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786" y="0"/>
          <a:ext cx="1428751" cy="709882"/>
        </a:xfrm>
        <a:prstGeom prst="rect">
          <a:avLst/>
        </a:prstGeom>
      </xdr:spPr>
    </xdr:pic>
    <xdr:clientData/>
  </xdr:twoCellAnchor>
  <xdr:twoCellAnchor editAs="oneCell">
    <xdr:from>
      <xdr:col>4</xdr:col>
      <xdr:colOff>1446721</xdr:colOff>
      <xdr:row>0</xdr:row>
      <xdr:rowOff>0</xdr:rowOff>
    </xdr:from>
    <xdr:to>
      <xdr:col>5</xdr:col>
      <xdr:colOff>558740</xdr:colOff>
      <xdr:row>3</xdr:row>
      <xdr:rowOff>5571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CEE2407-B055-48E0-A5D5-44622FF4A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88160" y="0"/>
          <a:ext cx="981075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6</xdr:col>
      <xdr:colOff>293657</xdr:colOff>
      <xdr:row>158</xdr:row>
      <xdr:rowOff>38101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AEDBC37-CEF7-4A2F-AC3B-4300526AE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953" y="22293892"/>
          <a:ext cx="10357808" cy="756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19051</xdr:rowOff>
    </xdr:from>
    <xdr:to>
      <xdr:col>1</xdr:col>
      <xdr:colOff>619125</xdr:colOff>
      <xdr:row>3</xdr:row>
      <xdr:rowOff>9525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EB6203F-E9BE-4228-AED8-C526DD199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9051"/>
          <a:ext cx="1238250" cy="704849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0</xdr:row>
      <xdr:rowOff>0</xdr:rowOff>
    </xdr:from>
    <xdr:to>
      <xdr:col>3</xdr:col>
      <xdr:colOff>9525</xdr:colOff>
      <xdr:row>2</xdr:row>
      <xdr:rowOff>197985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CEE2407-B055-48E0-A5D5-44622FF4A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1750" y="0"/>
          <a:ext cx="876300" cy="67423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4</xdr:col>
      <xdr:colOff>381000</xdr:colOff>
      <xdr:row>230</xdr:row>
      <xdr:rowOff>37202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AEDBC37-CEF7-4A2F-AC3B-4300526AE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4432875"/>
          <a:ext cx="8010525" cy="751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371763</xdr:colOff>
      <xdr:row>2</xdr:row>
      <xdr:rowOff>180975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F36FC53-1393-4E44-B756-2ED0B2F18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8575"/>
          <a:ext cx="990888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1162050</xdr:colOff>
      <xdr:row>0</xdr:row>
      <xdr:rowOff>0</xdr:rowOff>
    </xdr:from>
    <xdr:to>
      <xdr:col>3</xdr:col>
      <xdr:colOff>238125</xdr:colOff>
      <xdr:row>3</xdr:row>
      <xdr:rowOff>5571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CEE2407-B055-48E0-A5D5-44622FF4A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5" y="0"/>
          <a:ext cx="600075" cy="71994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30</xdr:row>
      <xdr:rowOff>57150</xdr:rowOff>
    </xdr:from>
    <xdr:to>
      <xdr:col>5</xdr:col>
      <xdr:colOff>180975</xdr:colOff>
      <xdr:row>35</xdr:row>
      <xdr:rowOff>94352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AEDBC37-CEF7-4A2F-AC3B-4300526AE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629150"/>
          <a:ext cx="7600950" cy="751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1</xdr:col>
      <xdr:colOff>390813</xdr:colOff>
      <xdr:row>2</xdr:row>
      <xdr:rowOff>180975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F36FC53-1393-4E44-B756-2ED0B2F18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8575"/>
          <a:ext cx="990888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914400</xdr:colOff>
      <xdr:row>3</xdr:row>
      <xdr:rowOff>5571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CEE2407-B055-48E0-A5D5-44622FF4A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0"/>
          <a:ext cx="600075" cy="71994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129</xdr:row>
      <xdr:rowOff>0</xdr:rowOff>
    </xdr:from>
    <xdr:to>
      <xdr:col>4</xdr:col>
      <xdr:colOff>133351</xdr:colOff>
      <xdr:row>134</xdr:row>
      <xdr:rowOff>37202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AEDBC37-CEF7-4A2F-AC3B-4300526AE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1" y="18716625"/>
          <a:ext cx="6477000" cy="751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1</xdr:col>
      <xdr:colOff>809625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F36FC53-1393-4E44-B756-2ED0B2F18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85725"/>
          <a:ext cx="990600" cy="7524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0</xdr:row>
      <xdr:rowOff>57150</xdr:rowOff>
    </xdr:from>
    <xdr:to>
      <xdr:col>2</xdr:col>
      <xdr:colOff>942975</xdr:colOff>
      <xdr:row>3</xdr:row>
      <xdr:rowOff>62721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CEE2407-B055-48E0-A5D5-44622FF4A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9625" y="57150"/>
          <a:ext cx="752475" cy="6913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4</xdr:col>
      <xdr:colOff>342900</xdr:colOff>
      <xdr:row>30</xdr:row>
      <xdr:rowOff>37202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AEDBC37-CEF7-4A2F-AC3B-4300526AE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914775"/>
          <a:ext cx="6496050" cy="751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1</xdr:col>
      <xdr:colOff>609600</xdr:colOff>
      <xdr:row>3</xdr:row>
      <xdr:rowOff>9525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F36FC53-1393-4E44-B756-2ED0B2F18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95250"/>
          <a:ext cx="800100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0</xdr:row>
      <xdr:rowOff>0</xdr:rowOff>
    </xdr:from>
    <xdr:to>
      <xdr:col>2</xdr:col>
      <xdr:colOff>1104900</xdr:colOff>
      <xdr:row>3</xdr:row>
      <xdr:rowOff>5571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CEE2407-B055-48E0-A5D5-44622FF4A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3450" y="0"/>
          <a:ext cx="752475" cy="7199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4</xdr:col>
      <xdr:colOff>323850</xdr:colOff>
      <xdr:row>48</xdr:row>
      <xdr:rowOff>37202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AEDBC37-CEF7-4A2F-AC3B-4300526AE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9375"/>
          <a:ext cx="6657975" cy="751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</xdr:rowOff>
    </xdr:from>
    <xdr:to>
      <xdr:col>1</xdr:col>
      <xdr:colOff>476538</xdr:colOff>
      <xdr:row>2</xdr:row>
      <xdr:rowOff>171450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F36FC53-1393-4E44-B756-2ED0B2F18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9050"/>
          <a:ext cx="990888" cy="62865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0</xdr:row>
      <xdr:rowOff>9525</xdr:rowOff>
    </xdr:from>
    <xdr:to>
      <xdr:col>5</xdr:col>
      <xdr:colOff>1238250</xdr:colOff>
      <xdr:row>3</xdr:row>
      <xdr:rowOff>15096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CEE2407-B055-48E0-A5D5-44622FF4A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0275" y="9525"/>
          <a:ext cx="981075" cy="71994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6</xdr:col>
      <xdr:colOff>528188</xdr:colOff>
      <xdr:row>59</xdr:row>
      <xdr:rowOff>37202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AEDBC37-CEF7-4A2F-AC3B-4300526AE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001000"/>
          <a:ext cx="10710413" cy="751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9" activePane="bottomLeft" state="frozen"/>
      <selection activeCell="A14" sqref="A14:B14"/>
      <selection pane="bottomLeft" activeCell="A3" sqref="A3:B3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672</v>
      </c>
      <c r="B1" s="166"/>
      <c r="C1" s="17"/>
      <c r="D1" s="14" t="s">
        <v>614</v>
      </c>
      <c r="E1" s="15">
        <v>2022</v>
      </c>
    </row>
    <row r="2" spans="1:5" ht="18.95" customHeight="1" x14ac:dyDescent="0.2">
      <c r="A2" s="167" t="s">
        <v>613</v>
      </c>
      <c r="B2" s="167"/>
      <c r="C2" s="36"/>
      <c r="D2" s="14" t="s">
        <v>615</v>
      </c>
      <c r="E2" s="17" t="s">
        <v>620</v>
      </c>
    </row>
    <row r="3" spans="1:5" ht="18.95" customHeight="1" x14ac:dyDescent="0.2">
      <c r="A3" s="168" t="s">
        <v>673</v>
      </c>
      <c r="B3" s="168"/>
      <c r="C3" s="17"/>
      <c r="D3" s="14" t="s">
        <v>616</v>
      </c>
      <c r="E3" s="15">
        <v>4</v>
      </c>
    </row>
    <row r="4" spans="1:5" s="93" customFormat="1" ht="18.95" customHeight="1" x14ac:dyDescent="0.2">
      <c r="A4" s="168" t="s">
        <v>635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577</v>
      </c>
      <c r="B24" s="95" t="s">
        <v>306</v>
      </c>
    </row>
    <row r="25" spans="1:2" x14ac:dyDescent="0.2">
      <c r="A25" s="94" t="s">
        <v>578</v>
      </c>
      <c r="B25" s="95" t="s">
        <v>579</v>
      </c>
    </row>
    <row r="26" spans="1:2" s="93" customFormat="1" x14ac:dyDescent="0.2">
      <c r="A26" s="94" t="s">
        <v>580</v>
      </c>
      <c r="B26" s="95" t="s">
        <v>343</v>
      </c>
    </row>
    <row r="27" spans="1:2" x14ac:dyDescent="0.2">
      <c r="A27" s="94" t="s">
        <v>581</v>
      </c>
      <c r="B27" s="95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4" spans="1:2" x14ac:dyDescent="0.2">
      <c r="B44" s="93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130" zoomScale="106" zoomScaleNormal="106" workbookViewId="0">
      <selection activeCell="B154" sqref="B154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672</v>
      </c>
      <c r="B1" s="170"/>
      <c r="C1" s="170"/>
      <c r="D1" s="170"/>
      <c r="E1" s="170"/>
      <c r="F1" s="170"/>
      <c r="G1" s="14" t="s">
        <v>617</v>
      </c>
      <c r="H1" s="25">
        <v>2022</v>
      </c>
    </row>
    <row r="2" spans="1:8" s="16" customFormat="1" ht="18.95" customHeight="1" x14ac:dyDescent="0.25">
      <c r="A2" s="169" t="s">
        <v>621</v>
      </c>
      <c r="B2" s="170"/>
      <c r="C2" s="170"/>
      <c r="D2" s="170"/>
      <c r="E2" s="170"/>
      <c r="F2" s="170"/>
      <c r="G2" s="14" t="s">
        <v>618</v>
      </c>
      <c r="H2" s="25" t="s">
        <v>620</v>
      </c>
    </row>
    <row r="3" spans="1:8" s="16" customFormat="1" ht="18.95" customHeight="1" x14ac:dyDescent="0.25">
      <c r="A3" s="169" t="s">
        <v>673</v>
      </c>
      <c r="B3" s="170"/>
      <c r="C3" s="170"/>
      <c r="D3" s="170"/>
      <c r="E3" s="170"/>
      <c r="F3" s="170"/>
      <c r="G3" s="14" t="s">
        <v>619</v>
      </c>
      <c r="H3" s="25">
        <v>4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10606616.529999999</v>
      </c>
    </row>
    <row r="9" spans="1:8" x14ac:dyDescent="0.2">
      <c r="A9" s="22">
        <v>1115</v>
      </c>
      <c r="B9" s="20" t="s">
        <v>198</v>
      </c>
      <c r="C9" s="24">
        <v>8995727.9900000002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44526</v>
      </c>
      <c r="D15" s="24">
        <v>25368.76</v>
      </c>
      <c r="E15" s="24">
        <v>66977.8</v>
      </c>
      <c r="F15" s="24">
        <v>46752.84</v>
      </c>
      <c r="G15" s="24">
        <v>42790.78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97877.95</v>
      </c>
      <c r="D20" s="24">
        <v>97877.95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47190203.950000003</v>
      </c>
      <c r="D23" s="24">
        <v>47190203.950000003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954245.17</v>
      </c>
      <c r="D24" s="24">
        <v>954245.17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8539338.7699999996</v>
      </c>
      <c r="D27" s="24">
        <v>8539338.7699999996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587611973.11000001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273509.8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579250076.70000005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8088386.6100000003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21441812.029999997</v>
      </c>
      <c r="D62" s="24">
        <f t="shared" ref="D62:E62" si="0">SUM(D63:D70)</f>
        <v>1126750.25</v>
      </c>
      <c r="E62" s="24">
        <f t="shared" si="0"/>
        <v>-16523467.34</v>
      </c>
    </row>
    <row r="63" spans="1:9" x14ac:dyDescent="0.2">
      <c r="A63" s="22">
        <v>1241</v>
      </c>
      <c r="B63" s="20" t="s">
        <v>239</v>
      </c>
      <c r="C63" s="24">
        <v>4832526.4800000004</v>
      </c>
      <c r="D63" s="24">
        <v>457000.94</v>
      </c>
      <c r="E63" s="24">
        <v>-3335254.52</v>
      </c>
    </row>
    <row r="64" spans="1:9" x14ac:dyDescent="0.2">
      <c r="A64" s="22">
        <v>1242</v>
      </c>
      <c r="B64" s="20" t="s">
        <v>240</v>
      </c>
      <c r="C64" s="24">
        <v>880545.51</v>
      </c>
      <c r="D64" s="24">
        <v>85845.02</v>
      </c>
      <c r="E64" s="24">
        <v>-616849.35</v>
      </c>
    </row>
    <row r="65" spans="1:9" x14ac:dyDescent="0.2">
      <c r="A65" s="22">
        <v>1243</v>
      </c>
      <c r="B65" s="20" t="s">
        <v>241</v>
      </c>
      <c r="C65" s="24">
        <v>211500.86</v>
      </c>
      <c r="D65" s="24">
        <v>22053.360000000001</v>
      </c>
      <c r="E65" s="24">
        <v>-132943.49</v>
      </c>
    </row>
    <row r="66" spans="1:9" x14ac:dyDescent="0.2">
      <c r="A66" s="22">
        <v>1244</v>
      </c>
      <c r="B66" s="20" t="s">
        <v>242</v>
      </c>
      <c r="C66" s="24">
        <v>7505794.8499999996</v>
      </c>
      <c r="D66" s="24">
        <v>326024.51</v>
      </c>
      <c r="E66" s="24">
        <v>-5631566.1399999997</v>
      </c>
    </row>
    <row r="67" spans="1:9" x14ac:dyDescent="0.2">
      <c r="A67" s="22">
        <v>1245</v>
      </c>
      <c r="B67" s="20" t="s">
        <v>243</v>
      </c>
      <c r="C67" s="24">
        <v>155312.26</v>
      </c>
      <c r="D67" s="24">
        <v>15531.22</v>
      </c>
      <c r="E67" s="24">
        <v>-121774.18</v>
      </c>
    </row>
    <row r="68" spans="1:9" x14ac:dyDescent="0.2">
      <c r="A68" s="22">
        <v>1246</v>
      </c>
      <c r="B68" s="20" t="s">
        <v>244</v>
      </c>
      <c r="C68" s="24">
        <v>7764170.3300000001</v>
      </c>
      <c r="D68" s="24">
        <v>216695.2</v>
      </c>
      <c r="E68" s="24">
        <v>-6695279.6600000001</v>
      </c>
    </row>
    <row r="69" spans="1:9" x14ac:dyDescent="0.2">
      <c r="A69" s="22">
        <v>1247</v>
      </c>
      <c r="B69" s="20" t="s">
        <v>245</v>
      </c>
      <c r="C69" s="24">
        <v>73961.740000000005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18000</v>
      </c>
      <c r="D70" s="24">
        <v>3600</v>
      </c>
      <c r="E70" s="24">
        <v>10200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708356.03</v>
      </c>
      <c r="D74" s="24">
        <f>SUM(D75:D79)</f>
        <v>69820.61</v>
      </c>
      <c r="E74" s="24">
        <f>SUM(E75:E79)</f>
        <v>240192.44</v>
      </c>
    </row>
    <row r="75" spans="1:9" x14ac:dyDescent="0.2">
      <c r="A75" s="22">
        <v>1251</v>
      </c>
      <c r="B75" s="20" t="s">
        <v>249</v>
      </c>
      <c r="C75" s="24">
        <v>688719.91</v>
      </c>
      <c r="D75" s="24">
        <v>67857</v>
      </c>
      <c r="E75" s="24">
        <v>228777.1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19636.12</v>
      </c>
      <c r="D78" s="24">
        <v>1963.61</v>
      </c>
      <c r="E78" s="24">
        <v>11415.34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273087.21999999997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273087.21999999997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72671337.199999988</v>
      </c>
      <c r="D110" s="24">
        <f>SUM(D111:D119)</f>
        <v>72671337.199999988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668387.32999999996</v>
      </c>
      <c r="D111" s="24">
        <f>C111</f>
        <v>668387.32999999996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4992393.53</v>
      </c>
      <c r="D112" s="24">
        <f t="shared" ref="D112:D119" si="1">C112</f>
        <v>4992393.53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4332921.34</v>
      </c>
      <c r="D113" s="24">
        <f t="shared" si="1"/>
        <v>4332921.34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470554.03</v>
      </c>
      <c r="D115" s="24">
        <f t="shared" si="1"/>
        <v>470554.03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11443089.710000001</v>
      </c>
      <c r="D117" s="24">
        <f t="shared" si="1"/>
        <v>11443089.710000001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50763991.259999998</v>
      </c>
      <c r="D119" s="24">
        <f t="shared" si="1"/>
        <v>50763991.259999998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149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595</v>
      </c>
    </row>
    <row r="10" spans="1:2" ht="15" customHeight="1" x14ac:dyDescent="0.2">
      <c r="A10" s="103"/>
      <c r="B10" s="102" t="s">
        <v>596</v>
      </c>
    </row>
    <row r="11" spans="1:2" ht="15" customHeight="1" x14ac:dyDescent="0.2">
      <c r="A11" s="103"/>
      <c r="B11" s="102" t="s">
        <v>127</v>
      </c>
    </row>
    <row r="12" spans="1:2" ht="15" customHeight="1" x14ac:dyDescent="0.2">
      <c r="A12" s="103"/>
      <c r="B12" s="102" t="s">
        <v>126</v>
      </c>
    </row>
    <row r="13" spans="1:2" ht="15" customHeight="1" x14ac:dyDescent="0.2">
      <c r="A13" s="103"/>
      <c r="B13" s="102" t="s">
        <v>128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137</v>
      </c>
    </row>
    <row r="20" spans="1:2" x14ac:dyDescent="0.2">
      <c r="A20" s="103"/>
    </row>
    <row r="21" spans="1:2" ht="15" customHeight="1" x14ac:dyDescent="0.2">
      <c r="A21" s="101" t="s">
        <v>133</v>
      </c>
      <c r="B21" s="1" t="s">
        <v>188</v>
      </c>
    </row>
    <row r="22" spans="1:2" ht="15" customHeight="1" x14ac:dyDescent="0.2">
      <c r="A22" s="103"/>
      <c r="B22" s="107" t="s">
        <v>189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129</v>
      </c>
    </row>
    <row r="26" spans="1:2" ht="15" customHeight="1" x14ac:dyDescent="0.2">
      <c r="A26" s="103"/>
      <c r="B26" s="106" t="s">
        <v>130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136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131</v>
      </c>
    </row>
    <row r="37" spans="1:2" ht="15" customHeight="1" x14ac:dyDescent="0.2">
      <c r="A37" s="103"/>
      <c r="B37" s="102" t="s">
        <v>138</v>
      </c>
    </row>
    <row r="38" spans="1:2" ht="15" customHeight="1" x14ac:dyDescent="0.2">
      <c r="A38" s="103"/>
      <c r="B38" s="109" t="s">
        <v>191</v>
      </c>
    </row>
    <row r="39" spans="1:2" ht="15" customHeight="1" x14ac:dyDescent="0.2">
      <c r="A39" s="103"/>
      <c r="B39" s="102" t="s">
        <v>192</v>
      </c>
    </row>
    <row r="40" spans="1:2" ht="15" customHeight="1" x14ac:dyDescent="0.2">
      <c r="A40" s="103"/>
      <c r="B40" s="102" t="s">
        <v>134</v>
      </c>
    </row>
    <row r="41" spans="1:2" ht="15" customHeight="1" x14ac:dyDescent="0.2">
      <c r="A41" s="103"/>
      <c r="B41" s="102" t="s">
        <v>135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139</v>
      </c>
    </row>
    <row r="44" spans="1:2" ht="15" customHeight="1" x14ac:dyDescent="0.2">
      <c r="A44" s="103"/>
      <c r="B44" s="102" t="s">
        <v>142</v>
      </c>
    </row>
    <row r="45" spans="1:2" ht="15" customHeight="1" x14ac:dyDescent="0.2">
      <c r="A45" s="103"/>
      <c r="B45" s="109" t="s">
        <v>193</v>
      </c>
    </row>
    <row r="46" spans="1:2" ht="15" customHeight="1" x14ac:dyDescent="0.2">
      <c r="A46" s="103"/>
      <c r="B46" s="102" t="s">
        <v>194</v>
      </c>
    </row>
    <row r="47" spans="1:2" ht="15" customHeight="1" x14ac:dyDescent="0.2">
      <c r="A47" s="103"/>
      <c r="B47" s="102" t="s">
        <v>141</v>
      </c>
    </row>
    <row r="48" spans="1:2" ht="15" customHeight="1" x14ac:dyDescent="0.2">
      <c r="A48" s="103"/>
      <c r="B48" s="102" t="s">
        <v>140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170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topLeftCell="A196" zoomScaleNormal="100" workbookViewId="0">
      <selection activeCell="B226" sqref="B226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672</v>
      </c>
      <c r="B1" s="167"/>
      <c r="C1" s="167"/>
      <c r="D1" s="14" t="s">
        <v>617</v>
      </c>
      <c r="E1" s="25">
        <v>2022</v>
      </c>
    </row>
    <row r="2" spans="1:5" s="16" customFormat="1" ht="18.95" customHeight="1" x14ac:dyDescent="0.25">
      <c r="A2" s="167" t="s">
        <v>622</v>
      </c>
      <c r="B2" s="167"/>
      <c r="C2" s="167"/>
      <c r="D2" s="14" t="s">
        <v>618</v>
      </c>
      <c r="E2" s="25" t="s">
        <v>620</v>
      </c>
    </row>
    <row r="3" spans="1:5" s="16" customFormat="1" ht="18.95" customHeight="1" x14ac:dyDescent="0.25">
      <c r="A3" s="167" t="s">
        <v>673</v>
      </c>
      <c r="B3" s="167"/>
      <c r="C3" s="167"/>
      <c r="D3" s="14" t="s">
        <v>619</v>
      </c>
      <c r="E3" s="25">
        <v>4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96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30422798.379999999</v>
      </c>
      <c r="D8" s="92"/>
      <c r="E8" s="49"/>
    </row>
    <row r="9" spans="1:5" x14ac:dyDescent="0.2">
      <c r="A9" s="50">
        <v>4110</v>
      </c>
      <c r="B9" s="51" t="s">
        <v>307</v>
      </c>
      <c r="C9" s="55">
        <f>SUM(C10:C18)</f>
        <v>15025060.67</v>
      </c>
      <c r="D9" s="92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309</v>
      </c>
      <c r="C11" s="55">
        <v>13016161.630000001</v>
      </c>
      <c r="D11" s="92"/>
      <c r="E11" s="49"/>
    </row>
    <row r="12" spans="1:5" x14ac:dyDescent="0.2">
      <c r="A12" s="50">
        <v>4113</v>
      </c>
      <c r="B12" s="51" t="s">
        <v>310</v>
      </c>
      <c r="C12" s="55">
        <v>1640348.84</v>
      </c>
      <c r="D12" s="92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314</v>
      </c>
      <c r="C16" s="55">
        <v>368550.2</v>
      </c>
      <c r="D16" s="92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321</v>
      </c>
      <c r="C25" s="55">
        <f>SUM(C26:C27)</f>
        <v>682001.32</v>
      </c>
      <c r="D25" s="92"/>
      <c r="E25" s="49"/>
    </row>
    <row r="26" spans="1:5" x14ac:dyDescent="0.2">
      <c r="A26" s="50">
        <v>4131</v>
      </c>
      <c r="B26" s="51" t="s">
        <v>322</v>
      </c>
      <c r="C26" s="55">
        <v>682001.32</v>
      </c>
      <c r="D26" s="92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323</v>
      </c>
      <c r="C28" s="55">
        <f>SUM(C29:C33)</f>
        <v>6077847.8300000001</v>
      </c>
      <c r="D28" s="92"/>
      <c r="E28" s="49"/>
    </row>
    <row r="29" spans="1:5" x14ac:dyDescent="0.2">
      <c r="A29" s="50">
        <v>4141</v>
      </c>
      <c r="B29" s="51" t="s">
        <v>324</v>
      </c>
      <c r="C29" s="55">
        <v>1706077.57</v>
      </c>
      <c r="D29" s="92"/>
      <c r="E29" s="49"/>
    </row>
    <row r="30" spans="1:5" x14ac:dyDescent="0.2">
      <c r="A30" s="50">
        <v>4143</v>
      </c>
      <c r="B30" s="51" t="s">
        <v>325</v>
      </c>
      <c r="C30" s="55">
        <v>4371770.26</v>
      </c>
      <c r="D30" s="92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498</v>
      </c>
      <c r="C34" s="55">
        <f>SUM(C35:C36)</f>
        <v>2911.68</v>
      </c>
      <c r="D34" s="92"/>
      <c r="E34" s="49"/>
    </row>
    <row r="35" spans="1:5" x14ac:dyDescent="0.2">
      <c r="A35" s="50">
        <v>4151</v>
      </c>
      <c r="B35" s="51" t="s">
        <v>498</v>
      </c>
      <c r="C35" s="55">
        <v>2911.68</v>
      </c>
      <c r="D35" s="92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500</v>
      </c>
      <c r="C37" s="55">
        <f>SUM(C38:C45)</f>
        <v>8634976.879999999</v>
      </c>
      <c r="D37" s="92"/>
      <c r="E37" s="49"/>
    </row>
    <row r="38" spans="1:5" x14ac:dyDescent="0.2">
      <c r="A38" s="50">
        <v>4161</v>
      </c>
      <c r="B38" s="51" t="s">
        <v>328</v>
      </c>
      <c r="C38" s="55">
        <v>5266990.72</v>
      </c>
      <c r="D38" s="92"/>
      <c r="E38" s="49"/>
    </row>
    <row r="39" spans="1:5" x14ac:dyDescent="0.2">
      <c r="A39" s="50">
        <v>4162</v>
      </c>
      <c r="B39" s="51" t="s">
        <v>329</v>
      </c>
      <c r="C39" s="55">
        <v>3562042.9</v>
      </c>
      <c r="D39" s="92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331</v>
      </c>
      <c r="C41" s="55">
        <v>-242687.74</v>
      </c>
      <c r="D41" s="92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334</v>
      </c>
      <c r="C45" s="55">
        <v>48631</v>
      </c>
      <c r="D45" s="92"/>
      <c r="E45" s="49"/>
    </row>
    <row r="46" spans="1:5" x14ac:dyDescent="0.2">
      <c r="A46" s="50">
        <v>4170</v>
      </c>
      <c r="B46" s="51" t="s">
        <v>612</v>
      </c>
      <c r="C46" s="55">
        <f>SUM(C47:C54)</f>
        <v>0</v>
      </c>
      <c r="D46" s="92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504</v>
      </c>
      <c r="C49" s="55">
        <v>0</v>
      </c>
      <c r="D49" s="92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100494254.47</v>
      </c>
      <c r="D58" s="92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100494254.47</v>
      </c>
      <c r="D59" s="92"/>
      <c r="E59" s="49"/>
    </row>
    <row r="60" spans="1:5" x14ac:dyDescent="0.2">
      <c r="A60" s="50">
        <v>4211</v>
      </c>
      <c r="B60" s="51" t="s">
        <v>335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336</v>
      </c>
      <c r="C61" s="55">
        <v>89632957.620000005</v>
      </c>
      <c r="D61" s="92"/>
      <c r="E61" s="49"/>
    </row>
    <row r="62" spans="1:5" x14ac:dyDescent="0.2">
      <c r="A62" s="50">
        <v>4213</v>
      </c>
      <c r="B62" s="51" t="s">
        <v>337</v>
      </c>
      <c r="C62" s="55">
        <v>10861296.85</v>
      </c>
      <c r="D62" s="92"/>
      <c r="E62" s="49"/>
    </row>
    <row r="63" spans="1:5" x14ac:dyDescent="0.2">
      <c r="A63" s="50">
        <v>4214</v>
      </c>
      <c r="B63" s="51" t="s">
        <v>512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338</v>
      </c>
      <c r="C65" s="55">
        <f>SUM(C66:C69)</f>
        <v>0</v>
      </c>
      <c r="D65" s="92"/>
      <c r="E65" s="49"/>
    </row>
    <row r="66" spans="1:5" x14ac:dyDescent="0.2">
      <c r="A66" s="50">
        <v>4221</v>
      </c>
      <c r="B66" s="51" t="s">
        <v>339</v>
      </c>
      <c r="C66" s="55">
        <v>0</v>
      </c>
      <c r="D66" s="92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169837894.36000001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132628720.68000001</v>
      </c>
      <c r="D99" s="57">
        <f>C99/$C$98</f>
        <v>0.78091359516546466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87340935.930000007</v>
      </c>
      <c r="D100" s="57">
        <f t="shared" ref="D100:D163" si="0">C100/$C$98</f>
        <v>0.51426059101313504</v>
      </c>
      <c r="E100" s="56"/>
    </row>
    <row r="101" spans="1:5" x14ac:dyDescent="0.2">
      <c r="A101" s="54">
        <v>5111</v>
      </c>
      <c r="B101" s="51" t="s">
        <v>363</v>
      </c>
      <c r="C101" s="55">
        <v>41854121.840000004</v>
      </c>
      <c r="D101" s="57">
        <f t="shared" si="0"/>
        <v>0.24643570857798758</v>
      </c>
      <c r="E101" s="56"/>
    </row>
    <row r="102" spans="1:5" x14ac:dyDescent="0.2">
      <c r="A102" s="54">
        <v>5112</v>
      </c>
      <c r="B102" s="51" t="s">
        <v>364</v>
      </c>
      <c r="C102" s="55">
        <v>10404927.99</v>
      </c>
      <c r="D102" s="57">
        <f t="shared" si="0"/>
        <v>6.1263877706497015E-2</v>
      </c>
      <c r="E102" s="56"/>
    </row>
    <row r="103" spans="1:5" x14ac:dyDescent="0.2">
      <c r="A103" s="54">
        <v>5113</v>
      </c>
      <c r="B103" s="51" t="s">
        <v>365</v>
      </c>
      <c r="C103" s="55">
        <v>7506894.5199999996</v>
      </c>
      <c r="D103" s="57">
        <f t="shared" si="0"/>
        <v>4.4200350859790294E-2</v>
      </c>
      <c r="E103" s="56"/>
    </row>
    <row r="104" spans="1:5" x14ac:dyDescent="0.2">
      <c r="A104" s="54">
        <v>5114</v>
      </c>
      <c r="B104" s="51" t="s">
        <v>366</v>
      </c>
      <c r="C104" s="55">
        <v>5443613.1799999997</v>
      </c>
      <c r="D104" s="57">
        <f t="shared" si="0"/>
        <v>3.2051817413970909E-2</v>
      </c>
      <c r="E104" s="56"/>
    </row>
    <row r="105" spans="1:5" x14ac:dyDescent="0.2">
      <c r="A105" s="54">
        <v>5115</v>
      </c>
      <c r="B105" s="51" t="s">
        <v>367</v>
      </c>
      <c r="C105" s="55">
        <v>22131378.399999999</v>
      </c>
      <c r="D105" s="57">
        <f t="shared" si="0"/>
        <v>0.13030883645488925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13863050.940000001</v>
      </c>
      <c r="D107" s="57">
        <f t="shared" si="0"/>
        <v>8.1625193201082261E-2</v>
      </c>
      <c r="E107" s="56"/>
    </row>
    <row r="108" spans="1:5" x14ac:dyDescent="0.2">
      <c r="A108" s="54">
        <v>5121</v>
      </c>
      <c r="B108" s="51" t="s">
        <v>370</v>
      </c>
      <c r="C108" s="55">
        <v>2277174.52</v>
      </c>
      <c r="D108" s="57">
        <f t="shared" si="0"/>
        <v>1.3407929535284659E-2</v>
      </c>
      <c r="E108" s="56"/>
    </row>
    <row r="109" spans="1:5" x14ac:dyDescent="0.2">
      <c r="A109" s="54">
        <v>5122</v>
      </c>
      <c r="B109" s="51" t="s">
        <v>371</v>
      </c>
      <c r="C109" s="55">
        <v>1097737.6200000001</v>
      </c>
      <c r="D109" s="57">
        <f t="shared" si="0"/>
        <v>6.4634434154792354E-3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2770322.94</v>
      </c>
      <c r="D111" s="57">
        <f t="shared" si="0"/>
        <v>1.6311571398358447E-2</v>
      </c>
      <c r="E111" s="56"/>
    </row>
    <row r="112" spans="1:5" x14ac:dyDescent="0.2">
      <c r="A112" s="54">
        <v>5125</v>
      </c>
      <c r="B112" s="51" t="s">
        <v>374</v>
      </c>
      <c r="C112" s="55">
        <v>18508.330000000002</v>
      </c>
      <c r="D112" s="57">
        <f t="shared" si="0"/>
        <v>1.0897644527297589E-4</v>
      </c>
      <c r="E112" s="56"/>
    </row>
    <row r="113" spans="1:5" x14ac:dyDescent="0.2">
      <c r="A113" s="54">
        <v>5126</v>
      </c>
      <c r="B113" s="51" t="s">
        <v>375</v>
      </c>
      <c r="C113" s="55">
        <v>4927279.5999999996</v>
      </c>
      <c r="D113" s="57">
        <f t="shared" si="0"/>
        <v>2.9011662082643351E-2</v>
      </c>
      <c r="E113" s="56"/>
    </row>
    <row r="114" spans="1:5" x14ac:dyDescent="0.2">
      <c r="A114" s="54">
        <v>5127</v>
      </c>
      <c r="B114" s="51" t="s">
        <v>376</v>
      </c>
      <c r="C114" s="55">
        <v>747685.54</v>
      </c>
      <c r="D114" s="57">
        <f t="shared" si="0"/>
        <v>4.4023481497901442E-3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2024342.39</v>
      </c>
      <c r="D116" s="57">
        <f t="shared" si="0"/>
        <v>1.191926217425344E-2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31424733.809999999</v>
      </c>
      <c r="D117" s="57">
        <f t="shared" si="0"/>
        <v>0.18502781095124735</v>
      </c>
      <c r="E117" s="56"/>
    </row>
    <row r="118" spans="1:5" x14ac:dyDescent="0.2">
      <c r="A118" s="54">
        <v>5131</v>
      </c>
      <c r="B118" s="51" t="s">
        <v>380</v>
      </c>
      <c r="C118" s="55">
        <v>13420520.49</v>
      </c>
      <c r="D118" s="57">
        <f t="shared" si="0"/>
        <v>7.9019588299610852E-2</v>
      </c>
      <c r="E118" s="56"/>
    </row>
    <row r="119" spans="1:5" x14ac:dyDescent="0.2">
      <c r="A119" s="54">
        <v>5132</v>
      </c>
      <c r="B119" s="51" t="s">
        <v>381</v>
      </c>
      <c r="C119" s="55">
        <v>1473450.61</v>
      </c>
      <c r="D119" s="57">
        <f t="shared" si="0"/>
        <v>8.67562928492727E-3</v>
      </c>
      <c r="E119" s="56"/>
    </row>
    <row r="120" spans="1:5" x14ac:dyDescent="0.2">
      <c r="A120" s="54">
        <v>5133</v>
      </c>
      <c r="B120" s="51" t="s">
        <v>382</v>
      </c>
      <c r="C120" s="55">
        <v>4261417.62</v>
      </c>
      <c r="D120" s="57">
        <f t="shared" si="0"/>
        <v>2.5091088393778646E-2</v>
      </c>
      <c r="E120" s="56"/>
    </row>
    <row r="121" spans="1:5" x14ac:dyDescent="0.2">
      <c r="A121" s="54">
        <v>5134</v>
      </c>
      <c r="B121" s="51" t="s">
        <v>383</v>
      </c>
      <c r="C121" s="55">
        <v>14173.59</v>
      </c>
      <c r="D121" s="57">
        <f t="shared" si="0"/>
        <v>8.3453637089710321E-5</v>
      </c>
      <c r="E121" s="56"/>
    </row>
    <row r="122" spans="1:5" x14ac:dyDescent="0.2">
      <c r="A122" s="54">
        <v>5135</v>
      </c>
      <c r="B122" s="51" t="s">
        <v>384</v>
      </c>
      <c r="C122" s="55">
        <v>6329838.9900000002</v>
      </c>
      <c r="D122" s="57">
        <f t="shared" si="0"/>
        <v>3.7269886169118659E-2</v>
      </c>
      <c r="E122" s="56"/>
    </row>
    <row r="123" spans="1:5" x14ac:dyDescent="0.2">
      <c r="A123" s="54">
        <v>5136</v>
      </c>
      <c r="B123" s="51" t="s">
        <v>385</v>
      </c>
      <c r="C123" s="55">
        <v>1925730.23</v>
      </c>
      <c r="D123" s="57">
        <f t="shared" si="0"/>
        <v>1.1338636982380919E-2</v>
      </c>
      <c r="E123" s="56"/>
    </row>
    <row r="124" spans="1:5" x14ac:dyDescent="0.2">
      <c r="A124" s="54">
        <v>5137</v>
      </c>
      <c r="B124" s="51" t="s">
        <v>386</v>
      </c>
      <c r="C124" s="55">
        <v>277050.3</v>
      </c>
      <c r="D124" s="57">
        <f t="shared" si="0"/>
        <v>1.6312631585784102E-3</v>
      </c>
      <c r="E124" s="56"/>
    </row>
    <row r="125" spans="1:5" x14ac:dyDescent="0.2">
      <c r="A125" s="54">
        <v>5138</v>
      </c>
      <c r="B125" s="51" t="s">
        <v>387</v>
      </c>
      <c r="C125" s="55">
        <v>3608119.97</v>
      </c>
      <c r="D125" s="57">
        <f t="shared" si="0"/>
        <v>2.1244493071446012E-2</v>
      </c>
      <c r="E125" s="56"/>
    </row>
    <row r="126" spans="1:5" x14ac:dyDescent="0.2">
      <c r="A126" s="54">
        <v>5139</v>
      </c>
      <c r="B126" s="51" t="s">
        <v>388</v>
      </c>
      <c r="C126" s="55">
        <v>114432.01</v>
      </c>
      <c r="D126" s="57">
        <f t="shared" si="0"/>
        <v>6.7377195431687399E-4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34478721.149999999</v>
      </c>
      <c r="D127" s="57">
        <f t="shared" si="0"/>
        <v>0.20300958911393793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13768269.359999999</v>
      </c>
      <c r="D128" s="57">
        <f t="shared" si="0"/>
        <v>8.1067122339704908E-2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13768269.359999999</v>
      </c>
      <c r="D130" s="57">
        <f t="shared" si="0"/>
        <v>8.1067122339704908E-2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20710451.789999999</v>
      </c>
      <c r="D137" s="57">
        <f t="shared" si="0"/>
        <v>0.12194246677423302</v>
      </c>
      <c r="E137" s="56"/>
    </row>
    <row r="138" spans="1:5" x14ac:dyDescent="0.2">
      <c r="A138" s="54">
        <v>5241</v>
      </c>
      <c r="B138" s="51" t="s">
        <v>398</v>
      </c>
      <c r="C138" s="55">
        <v>20292951.789999999</v>
      </c>
      <c r="D138" s="57">
        <f t="shared" si="0"/>
        <v>0.11948424034853888</v>
      </c>
      <c r="E138" s="56"/>
    </row>
    <row r="139" spans="1:5" x14ac:dyDescent="0.2">
      <c r="A139" s="54">
        <v>5242</v>
      </c>
      <c r="B139" s="51" t="s">
        <v>399</v>
      </c>
      <c r="C139" s="55">
        <v>417500</v>
      </c>
      <c r="D139" s="57">
        <f t="shared" si="0"/>
        <v>2.4582264256941297E-3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1370000.01</v>
      </c>
      <c r="D160" s="57">
        <f t="shared" si="0"/>
        <v>8.0665155156484352E-3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1370000.01</v>
      </c>
      <c r="D167" s="57">
        <f t="shared" si="1"/>
        <v>8.0665155156484352E-3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1370000.01</v>
      </c>
      <c r="D169" s="57">
        <f t="shared" si="1"/>
        <v>8.0665155156484352E-3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163881.66</v>
      </c>
      <c r="D170" s="57">
        <f t="shared" si="1"/>
        <v>9.6492988574519909E-4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163881.66</v>
      </c>
      <c r="D171" s="57">
        <f t="shared" si="1"/>
        <v>9.6492988574519909E-4</v>
      </c>
      <c r="E171" s="56"/>
    </row>
    <row r="172" spans="1:5" x14ac:dyDescent="0.2">
      <c r="A172" s="54">
        <v>5411</v>
      </c>
      <c r="B172" s="51" t="s">
        <v>428</v>
      </c>
      <c r="C172" s="55">
        <v>163881.66</v>
      </c>
      <c r="D172" s="57">
        <f t="shared" si="1"/>
        <v>9.6492988574519909E-4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1196570.8600000001</v>
      </c>
      <c r="D185" s="57">
        <f t="shared" si="1"/>
        <v>7.0453703192037151E-3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1196570.8600000001</v>
      </c>
      <c r="D186" s="57">
        <f t="shared" si="1"/>
        <v>7.0453703192037151E-3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1123150.25</v>
      </c>
      <c r="D191" s="57">
        <f t="shared" si="1"/>
        <v>6.6130721546705821E-3</v>
      </c>
      <c r="E191" s="56"/>
    </row>
    <row r="192" spans="1:5" x14ac:dyDescent="0.2">
      <c r="A192" s="54">
        <v>5516</v>
      </c>
      <c r="B192" s="51" t="s">
        <v>447</v>
      </c>
      <c r="C192" s="55">
        <v>3600</v>
      </c>
      <c r="D192" s="57">
        <f t="shared" si="1"/>
        <v>2.1196682952093094E-5</v>
      </c>
      <c r="E192" s="56"/>
    </row>
    <row r="193" spans="1:5" x14ac:dyDescent="0.2">
      <c r="A193" s="54">
        <v>5517</v>
      </c>
      <c r="B193" s="51" t="s">
        <v>448</v>
      </c>
      <c r="C193" s="55">
        <v>69820.61</v>
      </c>
      <c r="D193" s="57">
        <f t="shared" si="1"/>
        <v>4.1110148158103902E-4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190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577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148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578</v>
      </c>
      <c r="B9" s="104" t="s">
        <v>150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580</v>
      </c>
      <c r="B12" s="104" t="s">
        <v>150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581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B34" sqref="B34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672</v>
      </c>
      <c r="B1" s="171"/>
      <c r="C1" s="171"/>
      <c r="D1" s="27" t="s">
        <v>617</v>
      </c>
      <c r="E1" s="28">
        <v>2022</v>
      </c>
    </row>
    <row r="2" spans="1:5" ht="18.95" customHeight="1" x14ac:dyDescent="0.2">
      <c r="A2" s="171" t="s">
        <v>623</v>
      </c>
      <c r="B2" s="171"/>
      <c r="C2" s="171"/>
      <c r="D2" s="27" t="s">
        <v>618</v>
      </c>
      <c r="E2" s="28" t="s">
        <v>620</v>
      </c>
    </row>
    <row r="3" spans="1:5" ht="18.95" customHeight="1" x14ac:dyDescent="0.2">
      <c r="A3" s="171" t="s">
        <v>673</v>
      </c>
      <c r="B3" s="171"/>
      <c r="C3" s="171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4.12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71665604.099999994</v>
      </c>
    </row>
    <row r="15" spans="1:5" x14ac:dyDescent="0.2">
      <c r="A15" s="33">
        <v>3220</v>
      </c>
      <c r="B15" s="29" t="s">
        <v>473</v>
      </c>
      <c r="C15" s="34">
        <v>523167056.37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175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6"/>
  <sheetViews>
    <sheetView topLeftCell="A112" workbookViewId="0">
      <selection activeCell="B130" sqref="B130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672</v>
      </c>
      <c r="B1" s="171"/>
      <c r="C1" s="171"/>
      <c r="D1" s="27" t="s">
        <v>617</v>
      </c>
      <c r="E1" s="28">
        <v>2022</v>
      </c>
    </row>
    <row r="2" spans="1:5" s="35" customFormat="1" ht="18.95" customHeight="1" x14ac:dyDescent="0.25">
      <c r="A2" s="171" t="s">
        <v>624</v>
      </c>
      <c r="B2" s="171"/>
      <c r="C2" s="171"/>
      <c r="D2" s="27" t="s">
        <v>618</v>
      </c>
      <c r="E2" s="28" t="s">
        <v>620</v>
      </c>
    </row>
    <row r="3" spans="1:5" s="35" customFormat="1" ht="18.95" customHeight="1" x14ac:dyDescent="0.25">
      <c r="A3" s="171" t="s">
        <v>673</v>
      </c>
      <c r="B3" s="171"/>
      <c r="C3" s="171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9">
        <v>2022</v>
      </c>
      <c r="D7" s="129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2838921.44</v>
      </c>
      <c r="D9" s="34">
        <v>3174738.83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197</v>
      </c>
      <c r="C11" s="34">
        <v>10606616.529999999</v>
      </c>
      <c r="D11" s="34">
        <v>239642.27</v>
      </c>
    </row>
    <row r="12" spans="1:5" x14ac:dyDescent="0.2">
      <c r="A12" s="33">
        <v>1115</v>
      </c>
      <c r="B12" s="29" t="s">
        <v>198</v>
      </c>
      <c r="C12" s="34">
        <v>8995727.9900000002</v>
      </c>
      <c r="D12" s="34">
        <v>6515958.0099999998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639</v>
      </c>
      <c r="C15" s="135">
        <f>SUM(C8:C14)</f>
        <v>22441265.960000001</v>
      </c>
      <c r="D15" s="135">
        <f>SUM(D8:D14)</f>
        <v>9930339.1099999994</v>
      </c>
    </row>
    <row r="18" spans="1:5" x14ac:dyDescent="0.2">
      <c r="A18" s="31" t="s">
        <v>178</v>
      </c>
      <c r="B18" s="31"/>
      <c r="C18" s="31"/>
      <c r="D18" s="31"/>
      <c r="E18" s="130"/>
    </row>
    <row r="19" spans="1:5" x14ac:dyDescent="0.2">
      <c r="A19" s="32" t="s">
        <v>146</v>
      </c>
      <c r="B19" s="32" t="s">
        <v>661</v>
      </c>
      <c r="C19" s="144" t="s">
        <v>660</v>
      </c>
      <c r="D19" s="144" t="s">
        <v>181</v>
      </c>
      <c r="E19" s="130"/>
    </row>
    <row r="20" spans="1:5" x14ac:dyDescent="0.2">
      <c r="A20" s="133">
        <v>1230</v>
      </c>
      <c r="B20" s="134" t="s">
        <v>230</v>
      </c>
      <c r="C20" s="135">
        <f>SUM(C21:C27)</f>
        <v>37783796.140000001</v>
      </c>
      <c r="D20" s="135">
        <f>SUM(D21:D27)</f>
        <v>37771851.200000003</v>
      </c>
      <c r="E20" s="130"/>
    </row>
    <row r="21" spans="1:5" x14ac:dyDescent="0.2">
      <c r="A21" s="33">
        <v>1231</v>
      </c>
      <c r="B21" s="29" t="s">
        <v>231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232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233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234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235</v>
      </c>
      <c r="C25" s="34">
        <v>37783796.140000001</v>
      </c>
      <c r="D25" s="132">
        <v>37771851.200000003</v>
      </c>
      <c r="E25" s="130"/>
    </row>
    <row r="26" spans="1:5" x14ac:dyDescent="0.2">
      <c r="A26" s="33">
        <v>1236</v>
      </c>
      <c r="B26" s="29" t="s">
        <v>236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237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238</v>
      </c>
      <c r="C28" s="135">
        <f>SUM(C29:C36)</f>
        <v>2199254.3200000003</v>
      </c>
      <c r="D28" s="135">
        <f>SUM(D29:D36)</f>
        <v>1998465.28</v>
      </c>
      <c r="E28" s="130"/>
    </row>
    <row r="29" spans="1:5" x14ac:dyDescent="0.2">
      <c r="A29" s="33">
        <v>1241</v>
      </c>
      <c r="B29" s="29" t="s">
        <v>239</v>
      </c>
      <c r="C29" s="34">
        <v>664222.46</v>
      </c>
      <c r="D29" s="132">
        <v>664222.46</v>
      </c>
      <c r="E29" s="130"/>
    </row>
    <row r="30" spans="1:5" x14ac:dyDescent="0.2">
      <c r="A30" s="33">
        <v>1242</v>
      </c>
      <c r="B30" s="29" t="s">
        <v>240</v>
      </c>
      <c r="C30" s="34">
        <v>13500</v>
      </c>
      <c r="D30" s="132">
        <v>13500</v>
      </c>
      <c r="E30" s="130"/>
    </row>
    <row r="31" spans="1:5" x14ac:dyDescent="0.2">
      <c r="A31" s="33">
        <v>1243</v>
      </c>
      <c r="B31" s="29" t="s">
        <v>241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242</v>
      </c>
      <c r="C32" s="34">
        <v>986000</v>
      </c>
      <c r="D32" s="132">
        <v>986000</v>
      </c>
      <c r="E32" s="130"/>
    </row>
    <row r="33" spans="1:5" x14ac:dyDescent="0.2">
      <c r="A33" s="33">
        <v>1245</v>
      </c>
      <c r="B33" s="29" t="s">
        <v>243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244</v>
      </c>
      <c r="C34" s="34">
        <v>482800.12</v>
      </c>
      <c r="D34" s="132">
        <v>282011.08</v>
      </c>
    </row>
    <row r="35" spans="1:5" x14ac:dyDescent="0.2">
      <c r="A35" s="33">
        <v>1247</v>
      </c>
      <c r="B35" s="29" t="s">
        <v>245</v>
      </c>
      <c r="C35" s="34">
        <v>52731.74</v>
      </c>
      <c r="D35" s="132">
        <v>52731.74</v>
      </c>
    </row>
    <row r="36" spans="1:5" x14ac:dyDescent="0.2">
      <c r="A36" s="33">
        <v>1248</v>
      </c>
      <c r="B36" s="29" t="s">
        <v>246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248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249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32">
        <v>0</v>
      </c>
    </row>
    <row r="43" spans="1:5" x14ac:dyDescent="0.2">
      <c r="B43" s="136" t="s">
        <v>640</v>
      </c>
      <c r="C43" s="135">
        <f>C20+C28+C37</f>
        <v>39983050.460000001</v>
      </c>
      <c r="D43" s="135">
        <f>D20+D28+D37</f>
        <v>39770316.480000004</v>
      </c>
    </row>
    <row r="44" spans="1:5" s="130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9">
        <v>2022</v>
      </c>
      <c r="D46" s="129">
        <v>2021</v>
      </c>
      <c r="E46" s="32"/>
    </row>
    <row r="47" spans="1:5" s="130" customFormat="1" x14ac:dyDescent="0.2">
      <c r="A47" s="133">
        <v>3210</v>
      </c>
      <c r="B47" s="134" t="s">
        <v>641</v>
      </c>
      <c r="C47" s="135">
        <v>71665604.099999994</v>
      </c>
      <c r="D47" s="135">
        <v>101827184.65000001</v>
      </c>
    </row>
    <row r="48" spans="1:5" x14ac:dyDescent="0.2">
      <c r="A48" s="131"/>
      <c r="B48" s="136" t="s">
        <v>629</v>
      </c>
      <c r="C48" s="135">
        <f>C51+C63+C95+C98+C49</f>
        <v>3796724.16</v>
      </c>
      <c r="D48" s="135">
        <f>D51+D63+D95+D98+D49</f>
        <v>887744.47</v>
      </c>
    </row>
    <row r="49" spans="1:4" s="130" customFormat="1" x14ac:dyDescent="0.2">
      <c r="A49" s="153">
        <v>5100</v>
      </c>
      <c r="B49" s="154" t="s">
        <v>361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662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426</v>
      </c>
      <c r="C51" s="135">
        <f>C52+C54+C56+C58+C60</f>
        <v>163881.66</v>
      </c>
      <c r="D51" s="135">
        <f>D52+D54+D56+D58+D60</f>
        <v>0</v>
      </c>
    </row>
    <row r="52" spans="1:4" x14ac:dyDescent="0.2">
      <c r="A52" s="131">
        <v>5410</v>
      </c>
      <c r="B52" s="130" t="s">
        <v>630</v>
      </c>
      <c r="C52" s="132">
        <f>C53</f>
        <v>163881.66</v>
      </c>
      <c r="D52" s="132">
        <f>D53</f>
        <v>0</v>
      </c>
    </row>
    <row r="53" spans="1:4" x14ac:dyDescent="0.2">
      <c r="A53" s="131">
        <v>5411</v>
      </c>
      <c r="B53" s="130" t="s">
        <v>428</v>
      </c>
      <c r="C53" s="132">
        <v>163881.66</v>
      </c>
      <c r="D53" s="132">
        <v>0</v>
      </c>
    </row>
    <row r="54" spans="1:4" x14ac:dyDescent="0.2">
      <c r="A54" s="131">
        <v>5420</v>
      </c>
      <c r="B54" s="130" t="s">
        <v>631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431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632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434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633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633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634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438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439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440</v>
      </c>
      <c r="C63" s="135">
        <f>C64+C73+C76+C82+C84+C86</f>
        <v>1196570.8600000001</v>
      </c>
      <c r="D63" s="135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1196570.8600000001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1123150.25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3600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69820.61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133">
        <v>5600</v>
      </c>
      <c r="B95" s="134" t="s">
        <v>79</v>
      </c>
      <c r="C95" s="135">
        <f>C96</f>
        <v>0</v>
      </c>
      <c r="D95" s="135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133">
        <v>2110</v>
      </c>
      <c r="B98" s="139" t="s">
        <v>642</v>
      </c>
      <c r="C98" s="135">
        <f>SUM(C99:C103)</f>
        <v>2436271.64</v>
      </c>
      <c r="D98" s="135">
        <f>SUM(D99:D103)</f>
        <v>887744.47</v>
      </c>
    </row>
    <row r="99" spans="1:4" x14ac:dyDescent="0.2">
      <c r="A99" s="131">
        <v>2111</v>
      </c>
      <c r="B99" s="130" t="s">
        <v>643</v>
      </c>
      <c r="C99" s="132">
        <v>0</v>
      </c>
      <c r="D99" s="132">
        <v>0</v>
      </c>
    </row>
    <row r="100" spans="1:4" x14ac:dyDescent="0.2">
      <c r="A100" s="131">
        <v>2112</v>
      </c>
      <c r="B100" s="130" t="s">
        <v>644</v>
      </c>
      <c r="C100" s="132">
        <v>950389.28</v>
      </c>
      <c r="D100" s="132">
        <v>281588.58</v>
      </c>
    </row>
    <row r="101" spans="1:4" x14ac:dyDescent="0.2">
      <c r="A101" s="131">
        <v>2112</v>
      </c>
      <c r="B101" s="130" t="s">
        <v>645</v>
      </c>
      <c r="C101" s="132">
        <v>1485882.36</v>
      </c>
      <c r="D101" s="132">
        <v>606155.89</v>
      </c>
    </row>
    <row r="102" spans="1:4" x14ac:dyDescent="0.2">
      <c r="A102" s="131">
        <v>2115</v>
      </c>
      <c r="B102" s="130" t="s">
        <v>646</v>
      </c>
      <c r="C102" s="132">
        <v>0</v>
      </c>
      <c r="D102" s="132">
        <v>0</v>
      </c>
    </row>
    <row r="103" spans="1:4" x14ac:dyDescent="0.2">
      <c r="A103" s="131">
        <v>2114</v>
      </c>
      <c r="B103" s="130" t="s">
        <v>647</v>
      </c>
      <c r="C103" s="132">
        <v>0</v>
      </c>
      <c r="D103" s="132">
        <v>0</v>
      </c>
    </row>
    <row r="104" spans="1:4" x14ac:dyDescent="0.2">
      <c r="A104" s="131"/>
      <c r="B104" s="136" t="s">
        <v>648</v>
      </c>
      <c r="C104" s="135">
        <f>+C105</f>
        <v>0</v>
      </c>
      <c r="D104" s="135">
        <f>+D105</f>
        <v>0</v>
      </c>
    </row>
    <row r="105" spans="1:4" s="130" customFormat="1" x14ac:dyDescent="0.2">
      <c r="A105" s="153">
        <v>3100</v>
      </c>
      <c r="B105" s="159" t="s">
        <v>663</v>
      </c>
      <c r="C105" s="160">
        <f>SUM(C106:C109)</f>
        <v>0</v>
      </c>
      <c r="D105" s="160">
        <f>SUM(D106:D109)</f>
        <v>0</v>
      </c>
    </row>
    <row r="106" spans="1:4" s="130" customFormat="1" x14ac:dyDescent="0.2">
      <c r="A106" s="156"/>
      <c r="B106" s="161" t="s">
        <v>664</v>
      </c>
      <c r="C106" s="162">
        <v>0</v>
      </c>
      <c r="D106" s="162">
        <v>0</v>
      </c>
    </row>
    <row r="107" spans="1:4" s="130" customFormat="1" x14ac:dyDescent="0.2">
      <c r="A107" s="156"/>
      <c r="B107" s="161" t="s">
        <v>665</v>
      </c>
      <c r="C107" s="162">
        <v>0</v>
      </c>
      <c r="D107" s="162">
        <v>0</v>
      </c>
    </row>
    <row r="108" spans="1:4" s="130" customFormat="1" x14ac:dyDescent="0.2">
      <c r="A108" s="156"/>
      <c r="B108" s="161" t="s">
        <v>666</v>
      </c>
      <c r="C108" s="162">
        <v>0</v>
      </c>
      <c r="D108" s="162">
        <v>0</v>
      </c>
    </row>
    <row r="109" spans="1:4" s="130" customFormat="1" x14ac:dyDescent="0.2">
      <c r="A109" s="156"/>
      <c r="B109" s="161" t="s">
        <v>667</v>
      </c>
      <c r="C109" s="162">
        <v>0</v>
      </c>
      <c r="D109" s="162">
        <v>0</v>
      </c>
    </row>
    <row r="110" spans="1:4" s="130" customFormat="1" x14ac:dyDescent="0.2">
      <c r="A110" s="156"/>
      <c r="B110" s="164" t="s">
        <v>668</v>
      </c>
      <c r="C110" s="155">
        <f>+C111</f>
        <v>0</v>
      </c>
      <c r="D110" s="155">
        <f>+D111</f>
        <v>0</v>
      </c>
    </row>
    <row r="111" spans="1:4" s="130" customFormat="1" x14ac:dyDescent="0.2">
      <c r="A111" s="153">
        <v>1270</v>
      </c>
      <c r="B111" s="163" t="s">
        <v>254</v>
      </c>
      <c r="C111" s="160">
        <f>+C112</f>
        <v>0</v>
      </c>
      <c r="D111" s="160">
        <f>+D112</f>
        <v>0</v>
      </c>
    </row>
    <row r="112" spans="1:4" s="130" customFormat="1" x14ac:dyDescent="0.2">
      <c r="A112" s="156">
        <v>1273</v>
      </c>
      <c r="B112" s="157" t="s">
        <v>669</v>
      </c>
      <c r="C112" s="162">
        <v>0</v>
      </c>
      <c r="D112" s="162">
        <v>0</v>
      </c>
    </row>
    <row r="113" spans="1:4" s="130" customFormat="1" x14ac:dyDescent="0.2">
      <c r="A113" s="156"/>
      <c r="B113" s="164" t="s">
        <v>670</v>
      </c>
      <c r="C113" s="155">
        <f>+C114+C116</f>
        <v>0</v>
      </c>
      <c r="D113" s="155">
        <f>+D114+D116</f>
        <v>0</v>
      </c>
    </row>
    <row r="114" spans="1:4" s="130" customFormat="1" x14ac:dyDescent="0.2">
      <c r="A114" s="153">
        <v>4300</v>
      </c>
      <c r="B114" s="159" t="s">
        <v>671</v>
      </c>
      <c r="C114" s="160">
        <f>+C115</f>
        <v>0</v>
      </c>
      <c r="D114" s="165">
        <f>+D115</f>
        <v>0</v>
      </c>
    </row>
    <row r="115" spans="1:4" s="130" customFormat="1" x14ac:dyDescent="0.2">
      <c r="A115" s="156">
        <v>4399</v>
      </c>
      <c r="B115" s="161" t="s">
        <v>354</v>
      </c>
      <c r="C115" s="162">
        <v>0</v>
      </c>
      <c r="D115" s="162">
        <v>0</v>
      </c>
    </row>
    <row r="116" spans="1:4" x14ac:dyDescent="0.2">
      <c r="A116" s="133">
        <v>1120</v>
      </c>
      <c r="B116" s="140" t="s">
        <v>649</v>
      </c>
      <c r="C116" s="135">
        <f>SUM(C117:C125)</f>
        <v>0</v>
      </c>
      <c r="D116" s="135">
        <f>SUM(D117:D125)</f>
        <v>0</v>
      </c>
    </row>
    <row r="117" spans="1:4" x14ac:dyDescent="0.2">
      <c r="A117" s="131">
        <v>1124</v>
      </c>
      <c r="B117" s="141" t="s">
        <v>650</v>
      </c>
      <c r="C117" s="142">
        <v>0</v>
      </c>
      <c r="D117" s="132">
        <v>0</v>
      </c>
    </row>
    <row r="118" spans="1:4" x14ac:dyDescent="0.2">
      <c r="A118" s="131">
        <v>1124</v>
      </c>
      <c r="B118" s="141" t="s">
        <v>651</v>
      </c>
      <c r="C118" s="142">
        <v>0</v>
      </c>
      <c r="D118" s="132">
        <v>0</v>
      </c>
    </row>
    <row r="119" spans="1:4" x14ac:dyDescent="0.2">
      <c r="A119" s="131">
        <v>1124</v>
      </c>
      <c r="B119" s="141" t="s">
        <v>652</v>
      </c>
      <c r="C119" s="142">
        <v>0</v>
      </c>
      <c r="D119" s="132">
        <v>0</v>
      </c>
    </row>
    <row r="120" spans="1:4" x14ac:dyDescent="0.2">
      <c r="A120" s="131">
        <v>1124</v>
      </c>
      <c r="B120" s="141" t="s">
        <v>653</v>
      </c>
      <c r="C120" s="142">
        <v>0</v>
      </c>
      <c r="D120" s="132">
        <v>0</v>
      </c>
    </row>
    <row r="121" spans="1:4" x14ac:dyDescent="0.2">
      <c r="A121" s="131">
        <v>1124</v>
      </c>
      <c r="B121" s="141" t="s">
        <v>654</v>
      </c>
      <c r="C121" s="132">
        <v>0</v>
      </c>
      <c r="D121" s="132">
        <v>0</v>
      </c>
    </row>
    <row r="122" spans="1:4" x14ac:dyDescent="0.2">
      <c r="A122" s="131">
        <v>1124</v>
      </c>
      <c r="B122" s="141" t="s">
        <v>655</v>
      </c>
      <c r="C122" s="132">
        <v>0</v>
      </c>
      <c r="D122" s="132">
        <v>0</v>
      </c>
    </row>
    <row r="123" spans="1:4" x14ac:dyDescent="0.2">
      <c r="A123" s="131">
        <v>1122</v>
      </c>
      <c r="B123" s="141" t="s">
        <v>656</v>
      </c>
      <c r="C123" s="132">
        <v>0</v>
      </c>
      <c r="D123" s="132">
        <v>0</v>
      </c>
    </row>
    <row r="124" spans="1:4" x14ac:dyDescent="0.2">
      <c r="A124" s="131">
        <v>1122</v>
      </c>
      <c r="B124" s="141" t="s">
        <v>657</v>
      </c>
      <c r="C124" s="142">
        <v>0</v>
      </c>
      <c r="D124" s="132">
        <v>0</v>
      </c>
    </row>
    <row r="125" spans="1:4" x14ac:dyDescent="0.2">
      <c r="A125" s="131">
        <v>1122</v>
      </c>
      <c r="B125" s="141" t="s">
        <v>658</v>
      </c>
      <c r="C125" s="132">
        <v>0</v>
      </c>
      <c r="D125" s="132">
        <v>0</v>
      </c>
    </row>
    <row r="126" spans="1:4" x14ac:dyDescent="0.2">
      <c r="A126" s="131"/>
      <c r="B126" s="143" t="s">
        <v>659</v>
      </c>
      <c r="C126" s="135">
        <f>C47+C48+C104-C110-C113</f>
        <v>75462328.25999999</v>
      </c>
      <c r="D126" s="135">
        <f>D47+D48+D104-D110-D113</f>
        <v>102714929.12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151</v>
      </c>
    </row>
    <row r="7" spans="1:2" ht="14.1" customHeight="1" x14ac:dyDescent="0.2">
      <c r="B7" s="102" t="s">
        <v>152</v>
      </c>
    </row>
    <row r="8" spans="1:2" ht="14.1" customHeight="1" x14ac:dyDescent="0.2"/>
    <row r="9" spans="1:2" x14ac:dyDescent="0.2">
      <c r="A9" s="112" t="s">
        <v>29</v>
      </c>
      <c r="B9" s="104" t="s">
        <v>597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195</v>
      </c>
    </row>
    <row r="12" spans="1:2" ht="15" customHeight="1" x14ac:dyDescent="0.2"/>
    <row r="13" spans="1:2" x14ac:dyDescent="0.2">
      <c r="A13" s="112" t="s">
        <v>76</v>
      </c>
      <c r="B13" s="102" t="s">
        <v>598</v>
      </c>
    </row>
    <row r="14" spans="1:2" ht="15" customHeight="1" x14ac:dyDescent="0.2">
      <c r="B14" s="102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activeCell="B26" sqref="B26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672</v>
      </c>
      <c r="B1" s="173"/>
      <c r="C1" s="174"/>
    </row>
    <row r="2" spans="1:3" s="37" customFormat="1" ht="18" customHeight="1" x14ac:dyDescent="0.25">
      <c r="A2" s="175" t="s">
        <v>625</v>
      </c>
      <c r="B2" s="176"/>
      <c r="C2" s="177"/>
    </row>
    <row r="3" spans="1:3" s="37" customFormat="1" ht="18" customHeight="1" x14ac:dyDescent="0.25">
      <c r="A3" s="175" t="s">
        <v>673</v>
      </c>
      <c r="B3" s="178"/>
      <c r="C3" s="177"/>
    </row>
    <row r="4" spans="1:3" s="40" customFormat="1" ht="18" customHeight="1" x14ac:dyDescent="0.2">
      <c r="A4" s="179" t="s">
        <v>626</v>
      </c>
      <c r="B4" s="180"/>
      <c r="C4" s="181"/>
    </row>
    <row r="5" spans="1:3" s="38" customFormat="1" x14ac:dyDescent="0.2">
      <c r="A5" s="58" t="s">
        <v>525</v>
      </c>
      <c r="B5" s="58"/>
      <c r="C5" s="145">
        <v>241018122.97999999</v>
      </c>
    </row>
    <row r="6" spans="1:3" x14ac:dyDescent="0.2">
      <c r="A6" s="59"/>
      <c r="B6" s="60"/>
      <c r="C6" s="61"/>
    </row>
    <row r="7" spans="1:3" x14ac:dyDescent="0.2">
      <c r="A7" s="68" t="s">
        <v>526</v>
      </c>
      <c r="B7" s="68"/>
      <c r="C7" s="146">
        <f>SUM(C8:C13)</f>
        <v>0</v>
      </c>
    </row>
    <row r="8" spans="1:3" x14ac:dyDescent="0.2">
      <c r="A8" s="76" t="s">
        <v>527</v>
      </c>
      <c r="B8" s="75" t="s">
        <v>344</v>
      </c>
      <c r="C8" s="147">
        <v>0</v>
      </c>
    </row>
    <row r="9" spans="1:3" x14ac:dyDescent="0.2">
      <c r="A9" s="62" t="s">
        <v>528</v>
      </c>
      <c r="B9" s="63" t="s">
        <v>537</v>
      </c>
      <c r="C9" s="147">
        <v>0</v>
      </c>
    </row>
    <row r="10" spans="1:3" x14ac:dyDescent="0.2">
      <c r="A10" s="62" t="s">
        <v>529</v>
      </c>
      <c r="B10" s="63" t="s">
        <v>352</v>
      </c>
      <c r="C10" s="147">
        <v>0</v>
      </c>
    </row>
    <row r="11" spans="1:3" x14ac:dyDescent="0.2">
      <c r="A11" s="62" t="s">
        <v>530</v>
      </c>
      <c r="B11" s="63" t="s">
        <v>353</v>
      </c>
      <c r="C11" s="147">
        <v>0</v>
      </c>
    </row>
    <row r="12" spans="1:3" x14ac:dyDescent="0.2">
      <c r="A12" s="62" t="s">
        <v>531</v>
      </c>
      <c r="B12" s="63" t="s">
        <v>354</v>
      </c>
      <c r="C12" s="147">
        <v>0</v>
      </c>
    </row>
    <row r="13" spans="1:3" x14ac:dyDescent="0.2">
      <c r="A13" s="64" t="s">
        <v>532</v>
      </c>
      <c r="B13" s="65" t="s">
        <v>533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83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536</v>
      </c>
      <c r="C16" s="147">
        <v>0</v>
      </c>
    </row>
    <row r="17" spans="1:3" x14ac:dyDescent="0.2">
      <c r="A17" s="70">
        <v>3.2</v>
      </c>
      <c r="B17" s="63" t="s">
        <v>534</v>
      </c>
      <c r="C17" s="147">
        <v>0</v>
      </c>
    </row>
    <row r="18" spans="1:3" x14ac:dyDescent="0.2">
      <c r="A18" s="70">
        <v>3.3</v>
      </c>
      <c r="B18" s="65" t="s">
        <v>535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82</v>
      </c>
      <c r="B20" s="73"/>
      <c r="C20" s="145">
        <f>C5+C7-C15</f>
        <v>241018122.97999999</v>
      </c>
    </row>
    <row r="22" spans="1:3" x14ac:dyDescent="0.2">
      <c r="B22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workbookViewId="0">
      <selection activeCell="B44" sqref="B44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672</v>
      </c>
      <c r="B1" s="183"/>
      <c r="C1" s="184"/>
    </row>
    <row r="2" spans="1:3" s="41" customFormat="1" ht="18.95" customHeight="1" x14ac:dyDescent="0.25">
      <c r="A2" s="185" t="s">
        <v>627</v>
      </c>
      <c r="B2" s="186"/>
      <c r="C2" s="187"/>
    </row>
    <row r="3" spans="1:3" s="41" customFormat="1" ht="18.95" customHeight="1" x14ac:dyDescent="0.25">
      <c r="A3" s="185" t="s">
        <v>673</v>
      </c>
      <c r="B3" s="188"/>
      <c r="C3" s="187"/>
    </row>
    <row r="4" spans="1:3" s="42" customFormat="1" x14ac:dyDescent="0.2">
      <c r="A4" s="179" t="s">
        <v>626</v>
      </c>
      <c r="B4" s="180"/>
      <c r="C4" s="181"/>
    </row>
    <row r="5" spans="1:3" x14ac:dyDescent="0.2">
      <c r="A5" s="84" t="s">
        <v>538</v>
      </c>
      <c r="B5" s="58"/>
      <c r="C5" s="149">
        <v>214124373.96000001</v>
      </c>
    </row>
    <row r="6" spans="1:3" x14ac:dyDescent="0.2">
      <c r="A6" s="78"/>
      <c r="B6" s="60"/>
      <c r="C6" s="79"/>
    </row>
    <row r="7" spans="1:3" x14ac:dyDescent="0.2">
      <c r="A7" s="68" t="s">
        <v>539</v>
      </c>
      <c r="B7" s="80"/>
      <c r="C7" s="146">
        <f>SUM(C8:C28)</f>
        <v>39983050.460000001</v>
      </c>
    </row>
    <row r="8" spans="1:3" x14ac:dyDescent="0.2">
      <c r="A8" s="128">
        <v>2.1</v>
      </c>
      <c r="B8" s="85" t="s">
        <v>372</v>
      </c>
      <c r="C8" s="150">
        <v>0</v>
      </c>
    </row>
    <row r="9" spans="1:3" x14ac:dyDescent="0.2">
      <c r="A9" s="128">
        <v>2.2000000000000002</v>
      </c>
      <c r="B9" s="85" t="s">
        <v>369</v>
      </c>
      <c r="C9" s="150">
        <v>0</v>
      </c>
    </row>
    <row r="10" spans="1:3" x14ac:dyDescent="0.2">
      <c r="A10" s="90">
        <v>2.2999999999999998</v>
      </c>
      <c r="B10" s="77" t="s">
        <v>239</v>
      </c>
      <c r="C10" s="150">
        <v>716954.2</v>
      </c>
    </row>
    <row r="11" spans="1:3" x14ac:dyDescent="0.2">
      <c r="A11" s="90">
        <v>2.4</v>
      </c>
      <c r="B11" s="77" t="s">
        <v>240</v>
      </c>
      <c r="C11" s="150">
        <v>13500</v>
      </c>
    </row>
    <row r="12" spans="1:3" x14ac:dyDescent="0.2">
      <c r="A12" s="90">
        <v>2.5</v>
      </c>
      <c r="B12" s="77" t="s">
        <v>241</v>
      </c>
      <c r="C12" s="150">
        <v>0</v>
      </c>
    </row>
    <row r="13" spans="1:3" x14ac:dyDescent="0.2">
      <c r="A13" s="90">
        <v>2.6</v>
      </c>
      <c r="B13" s="77" t="s">
        <v>242</v>
      </c>
      <c r="C13" s="150">
        <v>986000</v>
      </c>
    </row>
    <row r="14" spans="1:3" x14ac:dyDescent="0.2">
      <c r="A14" s="90">
        <v>2.7</v>
      </c>
      <c r="B14" s="77" t="s">
        <v>243</v>
      </c>
      <c r="C14" s="150">
        <v>0</v>
      </c>
    </row>
    <row r="15" spans="1:3" x14ac:dyDescent="0.2">
      <c r="A15" s="90">
        <v>2.8</v>
      </c>
      <c r="B15" s="77" t="s">
        <v>244</v>
      </c>
      <c r="C15" s="150">
        <v>482800.12</v>
      </c>
    </row>
    <row r="16" spans="1:3" x14ac:dyDescent="0.2">
      <c r="A16" s="90">
        <v>2.9</v>
      </c>
      <c r="B16" s="77" t="s">
        <v>246</v>
      </c>
      <c r="C16" s="150">
        <v>0</v>
      </c>
    </row>
    <row r="17" spans="1:3" x14ac:dyDescent="0.2">
      <c r="A17" s="90" t="s">
        <v>540</v>
      </c>
      <c r="B17" s="77" t="s">
        <v>541</v>
      </c>
      <c r="C17" s="150">
        <v>0</v>
      </c>
    </row>
    <row r="18" spans="1:3" x14ac:dyDescent="0.2">
      <c r="A18" s="90" t="s">
        <v>570</v>
      </c>
      <c r="B18" s="77" t="s">
        <v>248</v>
      </c>
      <c r="C18" s="150">
        <v>0</v>
      </c>
    </row>
    <row r="19" spans="1:3" x14ac:dyDescent="0.2">
      <c r="A19" s="90" t="s">
        <v>571</v>
      </c>
      <c r="B19" s="77" t="s">
        <v>542</v>
      </c>
      <c r="C19" s="150">
        <v>37783796.140000001</v>
      </c>
    </row>
    <row r="20" spans="1:3" x14ac:dyDescent="0.2">
      <c r="A20" s="90" t="s">
        <v>572</v>
      </c>
      <c r="B20" s="77" t="s">
        <v>543</v>
      </c>
      <c r="C20" s="150">
        <v>0</v>
      </c>
    </row>
    <row r="21" spans="1:3" x14ac:dyDescent="0.2">
      <c r="A21" s="90" t="s">
        <v>573</v>
      </c>
      <c r="B21" s="77" t="s">
        <v>544</v>
      </c>
      <c r="C21" s="150">
        <v>0</v>
      </c>
    </row>
    <row r="22" spans="1:3" x14ac:dyDescent="0.2">
      <c r="A22" s="90" t="s">
        <v>545</v>
      </c>
      <c r="B22" s="77" t="s">
        <v>546</v>
      </c>
      <c r="C22" s="150">
        <v>0</v>
      </c>
    </row>
    <row r="23" spans="1:3" x14ac:dyDescent="0.2">
      <c r="A23" s="90" t="s">
        <v>547</v>
      </c>
      <c r="B23" s="77" t="s">
        <v>548</v>
      </c>
      <c r="C23" s="150">
        <v>0</v>
      </c>
    </row>
    <row r="24" spans="1:3" x14ac:dyDescent="0.2">
      <c r="A24" s="90" t="s">
        <v>549</v>
      </c>
      <c r="B24" s="77" t="s">
        <v>550</v>
      </c>
      <c r="C24" s="150">
        <v>0</v>
      </c>
    </row>
    <row r="25" spans="1:3" x14ac:dyDescent="0.2">
      <c r="A25" s="90" t="s">
        <v>551</v>
      </c>
      <c r="B25" s="77" t="s">
        <v>552</v>
      </c>
      <c r="C25" s="150">
        <v>0</v>
      </c>
    </row>
    <row r="26" spans="1:3" x14ac:dyDescent="0.2">
      <c r="A26" s="90" t="s">
        <v>553</v>
      </c>
      <c r="B26" s="77" t="s">
        <v>554</v>
      </c>
      <c r="C26" s="150">
        <v>0</v>
      </c>
    </row>
    <row r="27" spans="1:3" x14ac:dyDescent="0.2">
      <c r="A27" s="90" t="s">
        <v>555</v>
      </c>
      <c r="B27" s="77" t="s">
        <v>556</v>
      </c>
      <c r="C27" s="150">
        <v>0</v>
      </c>
    </row>
    <row r="28" spans="1:3" x14ac:dyDescent="0.2">
      <c r="A28" s="90" t="s">
        <v>557</v>
      </c>
      <c r="B28" s="85" t="s">
        <v>558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559</v>
      </c>
      <c r="B30" s="89"/>
      <c r="C30" s="151">
        <f>SUM(C31:C37)</f>
        <v>1196570.8600000001</v>
      </c>
    </row>
    <row r="31" spans="1:3" x14ac:dyDescent="0.2">
      <c r="A31" s="90" t="s">
        <v>560</v>
      </c>
      <c r="B31" s="77" t="s">
        <v>441</v>
      </c>
      <c r="C31" s="150">
        <v>1196570.8600000001</v>
      </c>
    </row>
    <row r="32" spans="1:3" x14ac:dyDescent="0.2">
      <c r="A32" s="90" t="s">
        <v>561</v>
      </c>
      <c r="B32" s="77" t="s">
        <v>80</v>
      </c>
      <c r="C32" s="150">
        <v>0</v>
      </c>
    </row>
    <row r="33" spans="1:3" x14ac:dyDescent="0.2">
      <c r="A33" s="90" t="s">
        <v>562</v>
      </c>
      <c r="B33" s="77" t="s">
        <v>451</v>
      </c>
      <c r="C33" s="150">
        <v>0</v>
      </c>
    </row>
    <row r="34" spans="1:3" x14ac:dyDescent="0.2">
      <c r="A34" s="90" t="s">
        <v>563</v>
      </c>
      <c r="B34" s="77" t="s">
        <v>564</v>
      </c>
      <c r="C34" s="150">
        <v>0</v>
      </c>
    </row>
    <row r="35" spans="1:3" x14ac:dyDescent="0.2">
      <c r="A35" s="90" t="s">
        <v>565</v>
      </c>
      <c r="B35" s="77" t="s">
        <v>566</v>
      </c>
      <c r="C35" s="150">
        <v>0</v>
      </c>
    </row>
    <row r="36" spans="1:3" x14ac:dyDescent="0.2">
      <c r="A36" s="90" t="s">
        <v>567</v>
      </c>
      <c r="B36" s="77" t="s">
        <v>459</v>
      </c>
      <c r="C36" s="150">
        <v>0</v>
      </c>
    </row>
    <row r="37" spans="1:3" x14ac:dyDescent="0.2">
      <c r="A37" s="90" t="s">
        <v>568</v>
      </c>
      <c r="B37" s="85" t="s">
        <v>569</v>
      </c>
      <c r="C37" s="152">
        <v>0</v>
      </c>
    </row>
    <row r="38" spans="1:3" x14ac:dyDescent="0.2">
      <c r="A38" s="78"/>
      <c r="B38" s="81"/>
      <c r="C38" s="82"/>
    </row>
    <row r="39" spans="1:3" x14ac:dyDescent="0.2">
      <c r="A39" s="83" t="s">
        <v>84</v>
      </c>
      <c r="B39" s="58"/>
      <c r="C39" s="145">
        <f>C5-C7+C30</f>
        <v>175337894.36000001</v>
      </c>
    </row>
    <row r="41" spans="1:3" x14ac:dyDescent="0.2">
      <c r="B41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F86" sqref="F86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672</v>
      </c>
      <c r="B1" s="189"/>
      <c r="C1" s="189"/>
      <c r="D1" s="189"/>
      <c r="E1" s="189"/>
      <c r="F1" s="189"/>
      <c r="G1" s="27" t="s">
        <v>617</v>
      </c>
      <c r="H1" s="28">
        <v>2022</v>
      </c>
    </row>
    <row r="2" spans="1:10" ht="18.95" customHeight="1" x14ac:dyDescent="0.2">
      <c r="A2" s="171" t="s">
        <v>628</v>
      </c>
      <c r="B2" s="189"/>
      <c r="C2" s="189"/>
      <c r="D2" s="189"/>
      <c r="E2" s="189"/>
      <c r="F2" s="189"/>
      <c r="G2" s="27" t="s">
        <v>618</v>
      </c>
      <c r="H2" s="28" t="s">
        <v>620</v>
      </c>
    </row>
    <row r="3" spans="1:10" ht="18.95" customHeight="1" x14ac:dyDescent="0.2">
      <c r="A3" s="190" t="s">
        <v>673</v>
      </c>
      <c r="B3" s="191"/>
      <c r="C3" s="191"/>
      <c r="D3" s="191"/>
      <c r="E3" s="191"/>
      <c r="F3" s="191"/>
      <c r="G3" s="27" t="s">
        <v>619</v>
      </c>
      <c r="H3" s="28">
        <v>4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193974128.09999999</v>
      </c>
      <c r="E40" s="34">
        <v>-193974128.09999999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250945341.90000001</v>
      </c>
      <c r="E41" s="34">
        <v>-250945341.90000001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56971213.799999997</v>
      </c>
      <c r="E42" s="34">
        <v>-56971213.799999997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187634753.31999999</v>
      </c>
      <c r="E43" s="34">
        <v>-187634753.31999999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187634753.31999999</v>
      </c>
      <c r="E44" s="34">
        <v>-187634753.31999999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193974128.09999999</v>
      </c>
      <c r="E45" s="34">
        <v>-193974128.09999999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470898638.39999998</v>
      </c>
      <c r="E46" s="34">
        <v>-470898638.39999998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275543883.01999998</v>
      </c>
      <c r="E47" s="34">
        <v>-275543883.01999998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169775403</v>
      </c>
      <c r="E48" s="34">
        <v>-169775403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193221912.30000001</v>
      </c>
      <c r="E49" s="34">
        <v>-193221912.30000001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180808344.00999999</v>
      </c>
      <c r="E50" s="34">
        <v>-180808344.00999999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180808344.00999999</v>
      </c>
      <c r="E51" s="34">
        <v>-180808344.00999999</v>
      </c>
      <c r="F51" s="34">
        <f t="shared" si="0"/>
        <v>0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125</v>
      </c>
      <c r="B9" s="120"/>
      <c r="C9" s="120"/>
      <c r="D9" s="120"/>
    </row>
    <row r="10" spans="1:8" s="119" customFormat="1" ht="26.1" customHeight="1" x14ac:dyDescent="0.2">
      <c r="A10" s="122" t="s">
        <v>600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601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602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603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604</v>
      </c>
      <c r="B15" s="124" t="s">
        <v>40</v>
      </c>
    </row>
    <row r="16" spans="1:8" s="119" customFormat="1" ht="12.95" customHeight="1" x14ac:dyDescent="0.2">
      <c r="A16" s="123" t="s">
        <v>605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97</v>
      </c>
    </row>
    <row r="19" spans="1:4" s="119" customFormat="1" ht="12.95" customHeight="1" x14ac:dyDescent="0.2">
      <c r="A19" s="127" t="s">
        <v>606</v>
      </c>
    </row>
    <row r="20" spans="1:4" s="119" customFormat="1" ht="12.95" customHeight="1" x14ac:dyDescent="0.2">
      <c r="A20" s="127" t="s">
        <v>607</v>
      </c>
    </row>
    <row r="21" spans="1:4" s="119" customFormat="1" x14ac:dyDescent="0.2">
      <c r="A21" s="120"/>
    </row>
    <row r="22" spans="1:4" s="119" customFormat="1" x14ac:dyDescent="0.2">
      <c r="A22" s="120" t="s">
        <v>520</v>
      </c>
      <c r="B22" s="120"/>
      <c r="C22" s="120"/>
      <c r="D22" s="120"/>
    </row>
    <row r="23" spans="1:4" s="119" customFormat="1" x14ac:dyDescent="0.2">
      <c r="A23" s="120" t="s">
        <v>521</v>
      </c>
      <c r="B23" s="120"/>
      <c r="C23" s="120"/>
      <c r="D23" s="120"/>
    </row>
    <row r="24" spans="1:4" s="119" customFormat="1" x14ac:dyDescent="0.2">
      <c r="A24" s="120" t="s">
        <v>522</v>
      </c>
      <c r="B24" s="120"/>
      <c r="C24" s="120"/>
      <c r="D24" s="120"/>
    </row>
    <row r="25" spans="1:4" s="119" customFormat="1" x14ac:dyDescent="0.2">
      <c r="A25" s="120" t="s">
        <v>523</v>
      </c>
      <c r="B25" s="120"/>
      <c r="C25" s="120"/>
      <c r="D25" s="120"/>
    </row>
    <row r="26" spans="1:4" s="119" customFormat="1" x14ac:dyDescent="0.2">
      <c r="A26" s="120" t="s">
        <v>524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98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</cp:lastModifiedBy>
  <cp:lastPrinted>2019-02-13T21:19:08Z</cp:lastPrinted>
  <dcterms:created xsi:type="dcterms:W3CDTF">2012-12-11T20:36:24Z</dcterms:created>
  <dcterms:modified xsi:type="dcterms:W3CDTF">2023-02-03T19:22:07Z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